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0490" windowHeight="7755" tabRatio="810" activeTab="1"/>
  </bookViews>
  <sheets>
    <sheet name="Tabelle1" sheetId="1" r:id="rId1"/>
    <sheet name="Kamko Liste" sheetId="2" r:id="rId2"/>
  </sheets>
  <definedNames/>
  <calcPr fullCalcOnLoad="1"/>
</workbook>
</file>

<file path=xl/sharedStrings.xml><?xml version="1.0" encoding="utf-8"?>
<sst xmlns="http://schemas.openxmlformats.org/spreadsheetml/2006/main" count="285" uniqueCount="159">
  <si>
    <t>an PK</t>
  </si>
  <si>
    <t>Kontrollen</t>
  </si>
  <si>
    <t xml:space="preserve">Anzeigen   </t>
  </si>
  <si>
    <t>an TPK</t>
  </si>
  <si>
    <t>Eingang</t>
  </si>
  <si>
    <t>Gesamttotal</t>
  </si>
  <si>
    <t>Total PK</t>
  </si>
  <si>
    <t>Branchen</t>
  </si>
  <si>
    <t>an AWA</t>
  </si>
  <si>
    <t>üblicher Lohn</t>
  </si>
  <si>
    <t>PK - ave GAV</t>
  </si>
  <si>
    <t>TPK - ohne ave GAV</t>
  </si>
  <si>
    <t>Verdacht bezügl. AG</t>
  </si>
  <si>
    <t>übliche Löhne bezügl. AG</t>
  </si>
  <si>
    <t>Total TPK</t>
  </si>
  <si>
    <t>CH AG</t>
  </si>
  <si>
    <t>Melde-
pflicht bez. AG</t>
  </si>
  <si>
    <t>Verstösse ave GAV</t>
  </si>
  <si>
    <t>Total Verstösse ave GAV</t>
  </si>
  <si>
    <t>AG</t>
  </si>
  <si>
    <t>AN</t>
  </si>
  <si>
    <t>ave GAV</t>
  </si>
  <si>
    <t>Mindestlohn</t>
  </si>
  <si>
    <t xml:space="preserve">Ausländische AG </t>
  </si>
  <si>
    <t>Personalverleiher</t>
  </si>
  <si>
    <t>Verstösse Mindestlohn</t>
  </si>
  <si>
    <t xml:space="preserve">Andere ave GAV Verstösse </t>
  </si>
  <si>
    <t>Weiter-geleitete Meldungen
 AWA-AKZ</t>
  </si>
  <si>
    <t>Anzahl Kontrollen</t>
  </si>
  <si>
    <t>Total  AG</t>
  </si>
  <si>
    <t>Ents. AN von ausl. AG</t>
  </si>
  <si>
    <t xml:space="preserve">PV AG </t>
  </si>
  <si>
    <t>PV AN</t>
  </si>
  <si>
    <t>Total AG</t>
  </si>
  <si>
    <t>ausl. AG</t>
  </si>
  <si>
    <t>Anzahl Kontrollen AG</t>
  </si>
  <si>
    <t>Anzahl Kontrollen AN</t>
  </si>
  <si>
    <t xml:space="preserve">Verletzung Mindestlohn </t>
  </si>
  <si>
    <t>CH AG ohne PV</t>
  </si>
  <si>
    <t>AN von CH AG ohne PV</t>
  </si>
  <si>
    <t>Seco Kontrollen</t>
  </si>
  <si>
    <t>PV</t>
  </si>
  <si>
    <t>Total  AN</t>
  </si>
  <si>
    <t>Ausl. AG</t>
  </si>
  <si>
    <t>Meldeverst.</t>
  </si>
  <si>
    <t>And. Verst.</t>
  </si>
  <si>
    <t>Total alle Verstösse Arbeitsbed.</t>
  </si>
  <si>
    <t>Verstösse gegen Arbeits-bedingungen</t>
  </si>
  <si>
    <t xml:space="preserve">Verletzung üblicher Lohn </t>
  </si>
  <si>
    <t>Verstösse üblicher Lohn</t>
  </si>
  <si>
    <t>übl. Lohn, Arbeitsbed., Meldeverf.</t>
  </si>
  <si>
    <t>AN No show</t>
  </si>
  <si>
    <t>Verletzung Mindest-lohn</t>
  </si>
  <si>
    <t>Selbständigkeit</t>
  </si>
  <si>
    <t>Verdacht auf Schein SE</t>
  </si>
  <si>
    <t>CH    AG</t>
  </si>
  <si>
    <t>Kontrollen nicht ave GAV</t>
  </si>
  <si>
    <t>Branchengruppen</t>
  </si>
  <si>
    <t>Kontr. SOLL</t>
  </si>
  <si>
    <t>Kontr. IST</t>
  </si>
  <si>
    <t>Kontr. %</t>
  </si>
  <si>
    <t>Kontr. PV</t>
  </si>
  <si>
    <t>Kontr. PV %</t>
  </si>
  <si>
    <t>Baugewerbe, Bauneben- und Ausbaugewerbe</t>
  </si>
  <si>
    <t>Landwirtschaft</t>
  </si>
  <si>
    <t>Industrie</t>
  </si>
  <si>
    <t>Handel</t>
  </si>
  <si>
    <t>Dienstleistungen (inkl. Reinigung)</t>
  </si>
  <si>
    <t>Personalverleih</t>
  </si>
  <si>
    <t>-</t>
  </si>
  <si>
    <t>Total</t>
  </si>
  <si>
    <t>Kontrollen ave GAV</t>
  </si>
  <si>
    <t>Kontr.
Entsandte</t>
  </si>
  <si>
    <t>Bauhauptgewerbe Bern</t>
  </si>
  <si>
    <t>Bauhauptgewerbe Biel</t>
  </si>
  <si>
    <t>Bauhauptgewerbe Jura bernois</t>
  </si>
  <si>
    <t>Holzbau</t>
  </si>
  <si>
    <t>Elektriker</t>
  </si>
  <si>
    <t>Maler &amp; Gipser</t>
  </si>
  <si>
    <t>Haustechnik</t>
  </si>
  <si>
    <t>Isoliergewerbe</t>
  </si>
  <si>
    <t>Plattenleger</t>
  </si>
  <si>
    <t>Schreiner</t>
  </si>
  <si>
    <t>Sicherheit</t>
  </si>
  <si>
    <t>Reinigung</t>
  </si>
  <si>
    <t>Industrie &amp; Gewerbe</t>
  </si>
  <si>
    <t xml:space="preserve">Übrige </t>
  </si>
  <si>
    <t>Legende</t>
  </si>
  <si>
    <t>Diverse:</t>
  </si>
  <si>
    <t>Übrige:</t>
  </si>
  <si>
    <t>Clubs, Tänzerinnen</t>
  </si>
  <si>
    <t>Ausbaugewerbe Westschweiz</t>
  </si>
  <si>
    <t>Erotik</t>
  </si>
  <si>
    <t>Decken + Innenausbau</t>
  </si>
  <si>
    <t>Unterricht</t>
  </si>
  <si>
    <t>Gerüstbau</t>
  </si>
  <si>
    <t>Gleisbau</t>
  </si>
  <si>
    <t>Marmor + Granit</t>
  </si>
  <si>
    <t>Bildhauer- / Steinmetzgewerbe</t>
  </si>
  <si>
    <t>Bodenleger</t>
  </si>
  <si>
    <t>Hafnergewerbe</t>
  </si>
  <si>
    <t>Ind. + Un. Böden</t>
  </si>
  <si>
    <t>Innendekorateure</t>
  </si>
  <si>
    <t>Gärtnergewerbe</t>
  </si>
  <si>
    <t xml:space="preserve">Kontr.
Entsandte
</t>
  </si>
  <si>
    <t>Soll</t>
  </si>
  <si>
    <t>Ist</t>
  </si>
  <si>
    <t>Parkettgewerbe</t>
  </si>
  <si>
    <t>Event- und Messebau</t>
  </si>
  <si>
    <t>Gipser</t>
  </si>
  <si>
    <t>Holzbau/Zimmermann</t>
  </si>
  <si>
    <t>Maler</t>
  </si>
  <si>
    <t>Marmor Granit</t>
  </si>
  <si>
    <t>Metallunion</t>
  </si>
  <si>
    <t>Carrosseriegewerbe</t>
  </si>
  <si>
    <t>Metzgereigewerbe</t>
  </si>
  <si>
    <t>Reinigung PK</t>
  </si>
  <si>
    <t>Baugewerbe BIEL-SEELAND</t>
  </si>
  <si>
    <t>Baugewerbe JURA-BERNOIS</t>
  </si>
  <si>
    <t>Baugewerbe BERN</t>
  </si>
  <si>
    <t>Baugewerbe</t>
  </si>
  <si>
    <t>Ind.+Un.Böden</t>
  </si>
  <si>
    <t>Land-Forstwirtschaft</t>
  </si>
  <si>
    <t>Personenverleih</t>
  </si>
  <si>
    <t>Druckereigewerbe</t>
  </si>
  <si>
    <t>Transportgewerbe</t>
  </si>
  <si>
    <t>Diverses</t>
  </si>
  <si>
    <t>Autogewerbe</t>
  </si>
  <si>
    <t>Informatik</t>
  </si>
  <si>
    <t>Detailhandel</t>
  </si>
  <si>
    <t>Maschinenbau</t>
  </si>
  <si>
    <t>Kaufmännische Berufe</t>
  </si>
  <si>
    <t>Unterneh.-bezogene Dienstl.</t>
  </si>
  <si>
    <t>Gastro</t>
  </si>
  <si>
    <t>Banken, Versicherungen</t>
  </si>
  <si>
    <t>Gesundheit, Soziales</t>
  </si>
  <si>
    <t>Hauswirtschaft</t>
  </si>
  <si>
    <t>Öffentliche Verwaltung</t>
  </si>
  <si>
    <t>Bäckereigewerbe</t>
  </si>
  <si>
    <t>Konditoreigewerbe</t>
  </si>
  <si>
    <t>Sägereien (Holzindustrie)</t>
  </si>
  <si>
    <t>Bildhauer- Steinmetzgewerbe</t>
  </si>
  <si>
    <t>Verkehr, Nachrichten</t>
  </si>
  <si>
    <t>Reinigungsgewerbe West-CH</t>
  </si>
  <si>
    <t>Uhrenindustrie Jura Bernois</t>
  </si>
  <si>
    <t>Uhrenindustrie Kanton Bern</t>
  </si>
  <si>
    <t>Buchhandel Deutsch-CH</t>
  </si>
  <si>
    <t>Buchhandel West-CH</t>
  </si>
  <si>
    <t>Personenbez. Dienstleistung</t>
  </si>
  <si>
    <t>Ladengastro</t>
  </si>
  <si>
    <t>Lebensmittel/Kosmetik</t>
  </si>
  <si>
    <t>Betonwarenindustrie</t>
  </si>
  <si>
    <t>Gartenbau</t>
  </si>
  <si>
    <t>Hauswirtschaft / Heime</t>
  </si>
  <si>
    <t>Gebäudehüllengewerbe</t>
  </si>
  <si>
    <t>Geschäftskontrolle 2014</t>
  </si>
  <si>
    <t>Seco-Auswertung für PK 2014</t>
  </si>
  <si>
    <t>Seco-Auswertung für TPK 2014</t>
  </si>
  <si>
    <t>Zeitraum: 01.01.2014 bis 31.12.2014</t>
  </si>
</sst>
</file>

<file path=xl/styles.xml><?xml version="1.0" encoding="utf-8"?>
<styleSheet xmlns="http://schemas.openxmlformats.org/spreadsheetml/2006/main">
  <numFmts count="1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%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10"/>
      <color indexed="10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6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lightUp">
        <b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lightUp">
        <bgColor theme="0"/>
      </patternFill>
    </fill>
    <fill>
      <patternFill patternType="solid">
        <fgColor indexed="55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 style="thin"/>
      <bottom style="thin"/>
    </border>
    <border>
      <left style="thin">
        <color indexed="55"/>
      </left>
      <right style="thin">
        <color indexed="55"/>
      </right>
      <top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55"/>
      </left>
      <right/>
      <top/>
      <bottom/>
    </border>
    <border>
      <left style="medium"/>
      <right style="medium"/>
      <top style="medium"/>
      <bottom style="medium"/>
    </border>
    <border>
      <left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27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vertical="top" wrapText="1"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0" fillId="33" borderId="0" xfId="0" applyFill="1" applyBorder="1" applyAlignment="1">
      <alignment/>
    </xf>
    <xf numFmtId="0" fontId="6" fillId="34" borderId="10" xfId="0" applyFont="1" applyFill="1" applyBorder="1" applyAlignment="1" applyProtection="1">
      <alignment horizontal="center" vertical="top" wrapText="1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8" fillId="33" borderId="11" xfId="0" applyFont="1" applyFill="1" applyBorder="1" applyAlignment="1" applyProtection="1">
      <alignment horizontal="center"/>
      <protection locked="0"/>
    </xf>
    <xf numFmtId="0" fontId="8" fillId="35" borderId="12" xfId="0" applyFont="1" applyFill="1" applyBorder="1" applyAlignment="1" applyProtection="1">
      <alignment horizontal="center"/>
      <protection locked="0"/>
    </xf>
    <xf numFmtId="0" fontId="8" fillId="33" borderId="11" xfId="0" applyFont="1" applyFill="1" applyBorder="1" applyAlignment="1" applyProtection="1">
      <alignment/>
      <protection/>
    </xf>
    <xf numFmtId="0" fontId="7" fillId="34" borderId="12" xfId="0" applyFont="1" applyFill="1" applyBorder="1" applyAlignment="1" applyProtection="1">
      <alignment horizontal="center"/>
      <protection/>
    </xf>
    <xf numFmtId="0" fontId="7" fillId="36" borderId="12" xfId="0" applyFont="1" applyFill="1" applyBorder="1" applyAlignment="1" applyProtection="1">
      <alignment horizontal="center"/>
      <protection/>
    </xf>
    <xf numFmtId="0" fontId="8" fillId="33" borderId="12" xfId="0" applyFont="1" applyFill="1" applyBorder="1" applyAlignment="1" applyProtection="1">
      <alignment horizontal="center"/>
      <protection locked="0"/>
    </xf>
    <xf numFmtId="0" fontId="7" fillId="37" borderId="12" xfId="0" applyFont="1" applyFill="1" applyBorder="1" applyAlignment="1" applyProtection="1">
      <alignment horizontal="center"/>
      <protection/>
    </xf>
    <xf numFmtId="0" fontId="7" fillId="38" borderId="12" xfId="0" applyFont="1" applyFill="1" applyBorder="1" applyAlignment="1" applyProtection="1">
      <alignment horizontal="center"/>
      <protection/>
    </xf>
    <xf numFmtId="0" fontId="6" fillId="39" borderId="12" xfId="0" applyFont="1" applyFill="1" applyBorder="1" applyAlignment="1" applyProtection="1">
      <alignment horizontal="center" vertical="center" wrapText="1"/>
      <protection/>
    </xf>
    <xf numFmtId="0" fontId="7" fillId="39" borderId="13" xfId="0" applyFont="1" applyFill="1" applyBorder="1" applyAlignment="1" applyProtection="1">
      <alignment vertical="top" wrapText="1"/>
      <protection/>
    </xf>
    <xf numFmtId="0" fontId="7" fillId="39" borderId="14" xfId="0" applyFont="1" applyFill="1" applyBorder="1" applyAlignment="1" applyProtection="1">
      <alignment vertical="top" wrapText="1"/>
      <protection/>
    </xf>
    <xf numFmtId="0" fontId="7" fillId="39" borderId="12" xfId="0" applyFont="1" applyFill="1" applyBorder="1" applyAlignment="1" applyProtection="1">
      <alignment/>
      <protection/>
    </xf>
    <xf numFmtId="0" fontId="6" fillId="39" borderId="12" xfId="0" applyFont="1" applyFill="1" applyBorder="1" applyAlignment="1" applyProtection="1">
      <alignment horizontal="center" vertical="top" wrapText="1"/>
      <protection/>
    </xf>
    <xf numFmtId="0" fontId="7" fillId="39" borderId="12" xfId="0" applyFont="1" applyFill="1" applyBorder="1" applyAlignment="1" applyProtection="1">
      <alignment vertical="top" wrapText="1"/>
      <protection/>
    </xf>
    <xf numFmtId="0" fontId="3" fillId="0" borderId="0" xfId="0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7" fillId="40" borderId="12" xfId="0" applyFont="1" applyFill="1" applyBorder="1" applyAlignment="1" applyProtection="1">
      <alignment horizontal="center"/>
      <protection/>
    </xf>
    <xf numFmtId="0" fontId="8" fillId="0" borderId="11" xfId="0" applyFont="1" applyFill="1" applyBorder="1" applyAlignment="1" applyProtection="1">
      <alignment horizontal="center"/>
      <protection locked="0"/>
    </xf>
    <xf numFmtId="0" fontId="7" fillId="0" borderId="12" xfId="0" applyFont="1" applyFill="1" applyBorder="1" applyAlignment="1" applyProtection="1">
      <alignment horizontal="center"/>
      <protection locked="0"/>
    </xf>
    <xf numFmtId="0" fontId="8" fillId="0" borderId="12" xfId="0" applyFont="1" applyFill="1" applyBorder="1" applyAlignment="1" applyProtection="1">
      <alignment horizontal="center"/>
      <protection locked="0"/>
    </xf>
    <xf numFmtId="0" fontId="8" fillId="41" borderId="12" xfId="0" applyFont="1" applyFill="1" applyBorder="1" applyAlignment="1">
      <alignment horizontal="center" vertical="center" wrapText="1"/>
    </xf>
    <xf numFmtId="0" fontId="8" fillId="42" borderId="12" xfId="0" applyFont="1" applyFill="1" applyBorder="1" applyAlignment="1">
      <alignment horizontal="center" vertical="center" wrapText="1"/>
    </xf>
    <xf numFmtId="0" fontId="8" fillId="40" borderId="12" xfId="0" applyFont="1" applyFill="1" applyBorder="1" applyAlignment="1" applyProtection="1">
      <alignment horizontal="center" vertical="center" wrapText="1"/>
      <protection/>
    </xf>
    <xf numFmtId="0" fontId="8" fillId="43" borderId="12" xfId="0" applyFont="1" applyFill="1" applyBorder="1" applyAlignment="1">
      <alignment horizontal="center" vertical="center" wrapText="1"/>
    </xf>
    <xf numFmtId="0" fontId="8" fillId="38" borderId="12" xfId="0" applyFont="1" applyFill="1" applyBorder="1" applyAlignment="1" applyProtection="1">
      <alignment horizontal="center" vertical="center" wrapText="1"/>
      <protection/>
    </xf>
    <xf numFmtId="0" fontId="8" fillId="37" borderId="12" xfId="0" applyFont="1" applyFill="1" applyBorder="1" applyAlignment="1" applyProtection="1">
      <alignment horizontal="center" vertical="center" wrapText="1"/>
      <protection/>
    </xf>
    <xf numFmtId="0" fontId="8" fillId="36" borderId="12" xfId="0" applyFont="1" applyFill="1" applyBorder="1" applyAlignment="1" applyProtection="1">
      <alignment horizontal="center" vertical="center" wrapText="1"/>
      <protection/>
    </xf>
    <xf numFmtId="0" fontId="8" fillId="0" borderId="0" xfId="0" applyFont="1" applyBorder="1" applyAlignment="1">
      <alignment/>
    </xf>
    <xf numFmtId="0" fontId="7" fillId="33" borderId="11" xfId="0" applyFont="1" applyFill="1" applyBorder="1" applyAlignment="1" applyProtection="1">
      <alignment/>
      <protection/>
    </xf>
    <xf numFmtId="0" fontId="7" fillId="33" borderId="11" xfId="0" applyFont="1" applyFill="1" applyBorder="1" applyAlignment="1" applyProtection="1">
      <alignment horizontal="center"/>
      <protection/>
    </xf>
    <xf numFmtId="0" fontId="7" fillId="33" borderId="15" xfId="0" applyFont="1" applyFill="1" applyBorder="1" applyAlignment="1" applyProtection="1">
      <alignment horizontal="center"/>
      <protection/>
    </xf>
    <xf numFmtId="0" fontId="8" fillId="39" borderId="12" xfId="0" applyFont="1" applyFill="1" applyBorder="1" applyAlignment="1" applyProtection="1">
      <alignment/>
      <protection/>
    </xf>
    <xf numFmtId="0" fontId="8" fillId="34" borderId="12" xfId="0" applyFont="1" applyFill="1" applyBorder="1" applyAlignment="1" applyProtection="1">
      <alignment horizontal="center"/>
      <protection/>
    </xf>
    <xf numFmtId="0" fontId="8" fillId="40" borderId="12" xfId="0" applyFont="1" applyFill="1" applyBorder="1" applyAlignment="1" applyProtection="1">
      <alignment horizontal="center"/>
      <protection/>
    </xf>
    <xf numFmtId="0" fontId="8" fillId="38" borderId="12" xfId="0" applyFont="1" applyFill="1" applyBorder="1" applyAlignment="1" applyProtection="1">
      <alignment horizontal="center"/>
      <protection/>
    </xf>
    <xf numFmtId="0" fontId="8" fillId="37" borderId="12" xfId="0" applyFont="1" applyFill="1" applyBorder="1" applyAlignment="1" applyProtection="1">
      <alignment horizontal="center"/>
      <protection/>
    </xf>
    <xf numFmtId="0" fontId="8" fillId="36" borderId="12" xfId="0" applyFont="1" applyFill="1" applyBorder="1" applyAlignment="1" applyProtection="1">
      <alignment horizontal="center"/>
      <protection/>
    </xf>
    <xf numFmtId="0" fontId="0" fillId="0" borderId="0" xfId="0" applyFont="1" applyBorder="1" applyAlignment="1">
      <alignment/>
    </xf>
    <xf numFmtId="0" fontId="8" fillId="41" borderId="12" xfId="0" applyFont="1" applyFill="1" applyBorder="1" applyAlignment="1" applyProtection="1">
      <alignment horizontal="center"/>
      <protection/>
    </xf>
    <xf numFmtId="0" fontId="8" fillId="42" borderId="12" xfId="0" applyFont="1" applyFill="1" applyBorder="1" applyAlignment="1" applyProtection="1">
      <alignment horizontal="center"/>
      <protection/>
    </xf>
    <xf numFmtId="0" fontId="8" fillId="44" borderId="12" xfId="0" applyFont="1" applyFill="1" applyBorder="1" applyAlignment="1" applyProtection="1">
      <alignment horizontal="center"/>
      <protection/>
    </xf>
    <xf numFmtId="0" fontId="8" fillId="43" borderId="12" xfId="0" applyFont="1" applyFill="1" applyBorder="1" applyAlignment="1" applyProtection="1">
      <alignment horizontal="center"/>
      <protection/>
    </xf>
    <xf numFmtId="0" fontId="7" fillId="35" borderId="12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/>
    </xf>
    <xf numFmtId="0" fontId="8" fillId="44" borderId="12" xfId="0" applyFont="1" applyFill="1" applyBorder="1" applyAlignment="1" applyProtection="1">
      <alignment horizontal="center" vertical="center" wrapText="1"/>
      <protection/>
    </xf>
    <xf numFmtId="0" fontId="7" fillId="44" borderId="12" xfId="0" applyFont="1" applyFill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7" fillId="41" borderId="12" xfId="0" applyFont="1" applyFill="1" applyBorder="1" applyAlignment="1">
      <alignment horizontal="center"/>
    </xf>
    <xf numFmtId="0" fontId="7" fillId="42" borderId="12" xfId="0" applyFont="1" applyFill="1" applyBorder="1" applyAlignment="1">
      <alignment horizontal="center"/>
    </xf>
    <xf numFmtId="0" fontId="7" fillId="43" borderId="12" xfId="0" applyFont="1" applyFill="1" applyBorder="1" applyAlignment="1">
      <alignment horizontal="center"/>
    </xf>
    <xf numFmtId="0" fontId="11" fillId="0" borderId="12" xfId="0" applyFont="1" applyBorder="1" applyAlignment="1" applyProtection="1">
      <alignment/>
      <protection/>
    </xf>
    <xf numFmtId="0" fontId="11" fillId="34" borderId="12" xfId="0" applyFont="1" applyFill="1" applyBorder="1" applyAlignment="1" applyProtection="1">
      <alignment horizontal="center"/>
      <protection locked="0"/>
    </xf>
    <xf numFmtId="0" fontId="11" fillId="40" borderId="12" xfId="0" applyFont="1" applyFill="1" applyBorder="1" applyAlignment="1" applyProtection="1">
      <alignment horizontal="center"/>
      <protection locked="0"/>
    </xf>
    <xf numFmtId="0" fontId="11" fillId="38" borderId="12" xfId="0" applyFont="1" applyFill="1" applyBorder="1" applyAlignment="1" applyProtection="1">
      <alignment horizontal="center"/>
      <protection locked="0"/>
    </xf>
    <xf numFmtId="0" fontId="11" fillId="37" borderId="12" xfId="0" applyFont="1" applyFill="1" applyBorder="1" applyAlignment="1" applyProtection="1">
      <alignment horizontal="center"/>
      <protection locked="0"/>
    </xf>
    <xf numFmtId="0" fontId="11" fillId="44" borderId="12" xfId="0" applyFont="1" applyFill="1" applyBorder="1" applyAlignment="1" applyProtection="1">
      <alignment horizontal="center"/>
      <protection locked="0"/>
    </xf>
    <xf numFmtId="0" fontId="11" fillId="36" borderId="12" xfId="0" applyFont="1" applyFill="1" applyBorder="1" applyAlignment="1" applyProtection="1">
      <alignment horizontal="center"/>
      <protection locked="0"/>
    </xf>
    <xf numFmtId="0" fontId="11" fillId="35" borderId="12" xfId="0" applyFont="1" applyFill="1" applyBorder="1" applyAlignment="1" applyProtection="1">
      <alignment horizontal="center"/>
      <protection locked="0"/>
    </xf>
    <xf numFmtId="0" fontId="11" fillId="0" borderId="0" xfId="0" applyFont="1" applyBorder="1" applyAlignment="1">
      <alignment/>
    </xf>
    <xf numFmtId="0" fontId="11" fillId="36" borderId="12" xfId="0" applyFont="1" applyFill="1" applyBorder="1" applyAlignment="1" applyProtection="1">
      <alignment horizontal="center" vertical="center" wrapText="1"/>
      <protection/>
    </xf>
    <xf numFmtId="0" fontId="7" fillId="45" borderId="12" xfId="0" applyFont="1" applyFill="1" applyBorder="1" applyAlignment="1">
      <alignment horizontal="center"/>
    </xf>
    <xf numFmtId="0" fontId="8" fillId="45" borderId="12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1" fillId="41" borderId="12" xfId="0" applyFont="1" applyFill="1" applyBorder="1" applyAlignment="1">
      <alignment horizontal="center"/>
    </xf>
    <xf numFmtId="0" fontId="11" fillId="42" borderId="12" xfId="0" applyFont="1" applyFill="1" applyBorder="1" applyAlignment="1">
      <alignment horizontal="center"/>
    </xf>
    <xf numFmtId="0" fontId="11" fillId="43" borderId="12" xfId="0" applyFont="1" applyFill="1" applyBorder="1" applyAlignment="1">
      <alignment horizontal="center"/>
    </xf>
    <xf numFmtId="0" fontId="11" fillId="45" borderId="12" xfId="0" applyFont="1" applyFill="1" applyBorder="1" applyAlignment="1">
      <alignment horizontal="center"/>
    </xf>
    <xf numFmtId="0" fontId="8" fillId="46" borderId="12" xfId="0" applyFont="1" applyFill="1" applyBorder="1" applyAlignment="1" applyProtection="1">
      <alignment horizontal="center" vertical="center" wrapText="1"/>
      <protection/>
    </xf>
    <xf numFmtId="0" fontId="7" fillId="46" borderId="12" xfId="0" applyFont="1" applyFill="1" applyBorder="1" applyAlignment="1">
      <alignment horizontal="center"/>
    </xf>
    <xf numFmtId="0" fontId="7" fillId="47" borderId="12" xfId="0" applyFont="1" applyFill="1" applyBorder="1" applyAlignment="1">
      <alignment horizontal="center"/>
    </xf>
    <xf numFmtId="0" fontId="8" fillId="47" borderId="12" xfId="0" applyFont="1" applyFill="1" applyBorder="1" applyAlignment="1">
      <alignment horizontal="center" vertical="center" wrapText="1"/>
    </xf>
    <xf numFmtId="0" fontId="8" fillId="47" borderId="12" xfId="0" applyFont="1" applyFill="1" applyBorder="1" applyAlignment="1" applyProtection="1">
      <alignment horizontal="center"/>
      <protection/>
    </xf>
    <xf numFmtId="0" fontId="11" fillId="47" borderId="12" xfId="0" applyFont="1" applyFill="1" applyBorder="1" applyAlignment="1">
      <alignment horizontal="center"/>
    </xf>
    <xf numFmtId="0" fontId="11" fillId="46" borderId="12" xfId="0" applyFont="1" applyFill="1" applyBorder="1" applyAlignment="1" applyProtection="1">
      <alignment horizontal="center"/>
      <protection locked="0"/>
    </xf>
    <xf numFmtId="0" fontId="8" fillId="46" borderId="12" xfId="0" applyFont="1" applyFill="1" applyBorder="1" applyAlignment="1" applyProtection="1">
      <alignment horizontal="center"/>
      <protection/>
    </xf>
    <xf numFmtId="0" fontId="10" fillId="48" borderId="0" xfId="0" applyFont="1" applyFill="1" applyBorder="1" applyAlignment="1">
      <alignment/>
    </xf>
    <xf numFmtId="0" fontId="11" fillId="33" borderId="12" xfId="0" applyFont="1" applyFill="1" applyBorder="1" applyAlignment="1" applyProtection="1">
      <alignment vertical="top" wrapText="1"/>
      <protection/>
    </xf>
    <xf numFmtId="0" fontId="11" fillId="0" borderId="12" xfId="0" applyFont="1" applyFill="1" applyBorder="1" applyAlignment="1" applyProtection="1">
      <alignment/>
      <protection/>
    </xf>
    <xf numFmtId="0" fontId="11" fillId="40" borderId="12" xfId="0" applyFont="1" applyFill="1" applyBorder="1" applyAlignment="1" applyProtection="1">
      <alignment horizontal="center"/>
      <protection/>
    </xf>
    <xf numFmtId="0" fontId="11" fillId="38" borderId="12" xfId="0" applyFont="1" applyFill="1" applyBorder="1" applyAlignment="1" applyProtection="1">
      <alignment horizontal="center"/>
      <protection/>
    </xf>
    <xf numFmtId="0" fontId="11" fillId="49" borderId="12" xfId="0" applyFont="1" applyFill="1" applyBorder="1" applyAlignment="1" applyProtection="1">
      <alignment horizontal="center"/>
      <protection/>
    </xf>
    <xf numFmtId="0" fontId="11" fillId="44" borderId="12" xfId="0" applyFont="1" applyFill="1" applyBorder="1" applyAlignment="1" applyProtection="1">
      <alignment horizontal="center"/>
      <protection/>
    </xf>
    <xf numFmtId="0" fontId="11" fillId="33" borderId="11" xfId="0" applyFont="1" applyFill="1" applyBorder="1" applyAlignment="1" applyProtection="1">
      <alignment/>
      <protection/>
    </xf>
    <xf numFmtId="0" fontId="11" fillId="0" borderId="11" xfId="0" applyFont="1" applyFill="1" applyBorder="1" applyAlignment="1" applyProtection="1">
      <alignment horizontal="center"/>
      <protection locked="0"/>
    </xf>
    <xf numFmtId="0" fontId="11" fillId="0" borderId="11" xfId="0" applyFont="1" applyFill="1" applyBorder="1" applyAlignment="1" applyProtection="1">
      <alignment horizontal="center"/>
      <protection/>
    </xf>
    <xf numFmtId="0" fontId="11" fillId="33" borderId="11" xfId="0" applyFont="1" applyFill="1" applyBorder="1" applyAlignment="1" applyProtection="1">
      <alignment horizontal="center"/>
      <protection/>
    </xf>
    <xf numFmtId="0" fontId="11" fillId="33" borderId="11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>
      <alignment/>
    </xf>
    <xf numFmtId="0" fontId="12" fillId="0" borderId="12" xfId="0" applyFont="1" applyBorder="1" applyAlignment="1" applyProtection="1">
      <alignment/>
      <protection/>
    </xf>
    <xf numFmtId="0" fontId="12" fillId="34" borderId="12" xfId="0" applyFont="1" applyFill="1" applyBorder="1" applyAlignment="1" applyProtection="1">
      <alignment horizontal="center"/>
      <protection locked="0"/>
    </xf>
    <xf numFmtId="0" fontId="12" fillId="40" borderId="12" xfId="0" applyFont="1" applyFill="1" applyBorder="1" applyAlignment="1" applyProtection="1">
      <alignment horizontal="center"/>
      <protection locked="0"/>
    </xf>
    <xf numFmtId="0" fontId="12" fillId="38" borderId="12" xfId="0" applyFont="1" applyFill="1" applyBorder="1" applyAlignment="1" applyProtection="1">
      <alignment horizontal="center"/>
      <protection locked="0"/>
    </xf>
    <xf numFmtId="0" fontId="12" fillId="37" borderId="12" xfId="0" applyFont="1" applyFill="1" applyBorder="1" applyAlignment="1" applyProtection="1">
      <alignment horizontal="center"/>
      <protection locked="0"/>
    </xf>
    <xf numFmtId="0" fontId="12" fillId="44" borderId="12" xfId="0" applyFont="1" applyFill="1" applyBorder="1" applyAlignment="1" applyProtection="1">
      <alignment horizontal="center"/>
      <protection locked="0"/>
    </xf>
    <xf numFmtId="0" fontId="12" fillId="36" borderId="12" xfId="0" applyFont="1" applyFill="1" applyBorder="1" applyAlignment="1" applyProtection="1">
      <alignment horizontal="center"/>
      <protection locked="0"/>
    </xf>
    <xf numFmtId="0" fontId="12" fillId="35" borderId="12" xfId="0" applyFont="1" applyFill="1" applyBorder="1" applyAlignment="1" applyProtection="1">
      <alignment horizontal="center"/>
      <protection locked="0"/>
    </xf>
    <xf numFmtId="0" fontId="12" fillId="41" borderId="12" xfId="0" applyFont="1" applyFill="1" applyBorder="1" applyAlignment="1">
      <alignment horizontal="center"/>
    </xf>
    <xf numFmtId="0" fontId="12" fillId="42" borderId="12" xfId="0" applyFont="1" applyFill="1" applyBorder="1" applyAlignment="1">
      <alignment horizontal="center"/>
    </xf>
    <xf numFmtId="0" fontId="12" fillId="46" borderId="12" xfId="0" applyFont="1" applyFill="1" applyBorder="1" applyAlignment="1" applyProtection="1">
      <alignment horizontal="center"/>
      <protection locked="0"/>
    </xf>
    <xf numFmtId="0" fontId="12" fillId="47" borderId="12" xfId="0" applyFont="1" applyFill="1" applyBorder="1" applyAlignment="1">
      <alignment horizontal="center"/>
    </xf>
    <xf numFmtId="0" fontId="12" fillId="43" borderId="12" xfId="0" applyFont="1" applyFill="1" applyBorder="1" applyAlignment="1">
      <alignment horizontal="center"/>
    </xf>
    <xf numFmtId="0" fontId="12" fillId="45" borderId="12" xfId="0" applyFont="1" applyFill="1" applyBorder="1" applyAlignment="1">
      <alignment horizontal="center"/>
    </xf>
    <xf numFmtId="0" fontId="12" fillId="0" borderId="0" xfId="0" applyFont="1" applyBorder="1" applyAlignment="1">
      <alignment/>
    </xf>
    <xf numFmtId="170" fontId="0" fillId="0" borderId="0" xfId="0" applyNumberFormat="1" applyAlignment="1">
      <alignment/>
    </xf>
    <xf numFmtId="170" fontId="0" fillId="0" borderId="0" xfId="0" applyNumberFormat="1" applyFill="1" applyBorder="1" applyAlignment="1">
      <alignment/>
    </xf>
    <xf numFmtId="0" fontId="2" fillId="0" borderId="0" xfId="0" applyFont="1" applyAlignment="1">
      <alignment/>
    </xf>
    <xf numFmtId="0" fontId="2" fillId="40" borderId="16" xfId="0" applyFont="1" applyFill="1" applyBorder="1" applyAlignment="1">
      <alignment horizontal="center" vertical="center"/>
    </xf>
    <xf numFmtId="170" fontId="2" fillId="40" borderId="16" xfId="0" applyNumberFormat="1" applyFont="1" applyFill="1" applyBorder="1" applyAlignment="1">
      <alignment horizontal="center" vertical="center"/>
    </xf>
    <xf numFmtId="170" fontId="2" fillId="0" borderId="0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170" fontId="0" fillId="0" borderId="12" xfId="0" applyNumberFormat="1" applyBorder="1" applyAlignment="1">
      <alignment/>
    </xf>
    <xf numFmtId="170" fontId="0" fillId="0" borderId="0" xfId="0" applyNumberFormat="1" applyFill="1" applyBorder="1" applyAlignment="1">
      <alignment horizontal="center"/>
    </xf>
    <xf numFmtId="0" fontId="2" fillId="0" borderId="12" xfId="0" applyFont="1" applyBorder="1" applyAlignment="1">
      <alignment/>
    </xf>
    <xf numFmtId="170" fontId="2" fillId="0" borderId="12" xfId="0" applyNumberFormat="1" applyFont="1" applyBorder="1" applyAlignment="1">
      <alignment/>
    </xf>
    <xf numFmtId="170" fontId="2" fillId="0" borderId="0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170" fontId="0" fillId="0" borderId="0" xfId="0" applyNumberFormat="1" applyBorder="1" applyAlignment="1">
      <alignment/>
    </xf>
    <xf numFmtId="0" fontId="0" fillId="0" borderId="0" xfId="0" applyFont="1" applyAlignment="1">
      <alignment/>
    </xf>
    <xf numFmtId="170" fontId="0" fillId="0" borderId="17" xfId="0" applyNumberForma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70" fontId="13" fillId="40" borderId="18" xfId="0" applyNumberFormat="1" applyFont="1" applyFill="1" applyBorder="1" applyAlignment="1">
      <alignment horizontal="center" vertical="center" wrapText="1"/>
    </xf>
    <xf numFmtId="0" fontId="0" fillId="0" borderId="14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0" xfId="0" applyNumberFormat="1" applyBorder="1" applyAlignment="1">
      <alignment/>
    </xf>
    <xf numFmtId="0" fontId="2" fillId="0" borderId="12" xfId="0" applyNumberFormat="1" applyFont="1" applyBorder="1" applyAlignment="1">
      <alignment/>
    </xf>
    <xf numFmtId="0" fontId="0" fillId="0" borderId="0" xfId="0" applyNumberFormat="1" applyAlignment="1">
      <alignment/>
    </xf>
    <xf numFmtId="0" fontId="0" fillId="0" borderId="12" xfId="0" applyBorder="1" applyAlignment="1">
      <alignment wrapText="1"/>
    </xf>
    <xf numFmtId="0" fontId="0" fillId="0" borderId="12" xfId="0" applyFont="1" applyBorder="1" applyAlignment="1">
      <alignment/>
    </xf>
    <xf numFmtId="0" fontId="0" fillId="50" borderId="12" xfId="0" applyFill="1" applyBorder="1" applyAlignment="1">
      <alignment/>
    </xf>
    <xf numFmtId="0" fontId="0" fillId="50" borderId="12" xfId="0" applyFill="1" applyBorder="1" applyAlignment="1">
      <alignment horizontal="right" vertical="center"/>
    </xf>
    <xf numFmtId="170" fontId="0" fillId="50" borderId="12" xfId="0" applyNumberFormat="1" applyFill="1" applyBorder="1" applyAlignment="1">
      <alignment/>
    </xf>
    <xf numFmtId="0" fontId="2" fillId="50" borderId="0" xfId="0" applyFont="1" applyFill="1" applyBorder="1" applyAlignment="1">
      <alignment horizontal="center" vertical="center"/>
    </xf>
    <xf numFmtId="170" fontId="2" fillId="50" borderId="0" xfId="0" applyNumberFormat="1" applyFont="1" applyFill="1" applyBorder="1" applyAlignment="1">
      <alignment horizontal="center" vertical="center"/>
    </xf>
    <xf numFmtId="0" fontId="0" fillId="50" borderId="12" xfId="0" applyFill="1" applyBorder="1" applyAlignment="1">
      <alignment horizontal="center"/>
    </xf>
    <xf numFmtId="170" fontId="0" fillId="50" borderId="12" xfId="0" applyNumberFormat="1" applyFill="1" applyBorder="1" applyAlignment="1">
      <alignment horizontal="center"/>
    </xf>
    <xf numFmtId="0" fontId="2" fillId="50" borderId="12" xfId="0" applyFont="1" applyFill="1" applyBorder="1" applyAlignment="1">
      <alignment/>
    </xf>
    <xf numFmtId="170" fontId="2" fillId="50" borderId="12" xfId="0" applyNumberFormat="1" applyFont="1" applyFill="1" applyBorder="1" applyAlignment="1">
      <alignment/>
    </xf>
    <xf numFmtId="0" fontId="0" fillId="50" borderId="0" xfId="0" applyFill="1" applyAlignment="1">
      <alignment/>
    </xf>
    <xf numFmtId="170" fontId="0" fillId="50" borderId="0" xfId="0" applyNumberFormat="1" applyFill="1" applyAlignment="1">
      <alignment/>
    </xf>
    <xf numFmtId="0" fontId="0" fillId="50" borderId="12" xfId="0" applyFill="1" applyBorder="1" applyAlignment="1">
      <alignment horizontal="right"/>
    </xf>
    <xf numFmtId="0" fontId="0" fillId="50" borderId="0" xfId="0" applyFill="1" applyBorder="1" applyAlignment="1">
      <alignment/>
    </xf>
    <xf numFmtId="170" fontId="0" fillId="50" borderId="0" xfId="0" applyNumberFormat="1" applyFill="1" applyBorder="1" applyAlignment="1">
      <alignment/>
    </xf>
    <xf numFmtId="0" fontId="0" fillId="51" borderId="12" xfId="0" applyNumberFormat="1" applyFill="1" applyBorder="1" applyAlignment="1">
      <alignment horizontal="right"/>
    </xf>
    <xf numFmtId="0" fontId="0" fillId="52" borderId="12" xfId="0" applyNumberFormat="1" applyFill="1" applyBorder="1" applyAlignment="1">
      <alignment horizontal="right"/>
    </xf>
    <xf numFmtId="0" fontId="2" fillId="51" borderId="12" xfId="0" applyNumberFormat="1" applyFont="1" applyFill="1" applyBorder="1" applyAlignment="1">
      <alignment/>
    </xf>
    <xf numFmtId="0" fontId="7" fillId="40" borderId="19" xfId="0" applyFont="1" applyFill="1" applyBorder="1" applyAlignment="1" applyProtection="1">
      <alignment horizontal="center" vertical="center"/>
      <protection/>
    </xf>
    <xf numFmtId="0" fontId="7" fillId="40" borderId="14" xfId="0" applyFont="1" applyFill="1" applyBorder="1" applyAlignment="1" applyProtection="1">
      <alignment horizontal="center" vertical="center"/>
      <protection/>
    </xf>
    <xf numFmtId="0" fontId="6" fillId="41" borderId="20" xfId="0" applyFont="1" applyFill="1" applyBorder="1" applyAlignment="1">
      <alignment horizontal="center"/>
    </xf>
    <xf numFmtId="0" fontId="6" fillId="41" borderId="21" xfId="0" applyFont="1" applyFill="1" applyBorder="1" applyAlignment="1">
      <alignment horizontal="center"/>
    </xf>
    <xf numFmtId="0" fontId="6" fillId="41" borderId="10" xfId="0" applyFont="1" applyFill="1" applyBorder="1" applyAlignment="1">
      <alignment horizontal="center"/>
    </xf>
    <xf numFmtId="0" fontId="7" fillId="41" borderId="22" xfId="0" applyFont="1" applyFill="1" applyBorder="1" applyAlignment="1" applyProtection="1">
      <alignment horizontal="center" vertical="center" wrapText="1"/>
      <protection/>
    </xf>
    <xf numFmtId="0" fontId="7" fillId="41" borderId="23" xfId="0" applyFont="1" applyFill="1" applyBorder="1" applyAlignment="1" applyProtection="1">
      <alignment horizontal="center" vertical="center" wrapText="1"/>
      <protection/>
    </xf>
    <xf numFmtId="0" fontId="7" fillId="41" borderId="24" xfId="0" applyFont="1" applyFill="1" applyBorder="1" applyAlignment="1" applyProtection="1">
      <alignment horizontal="center" vertical="center" wrapText="1"/>
      <protection/>
    </xf>
    <xf numFmtId="0" fontId="7" fillId="41" borderId="25" xfId="0" applyFont="1" applyFill="1" applyBorder="1" applyAlignment="1" applyProtection="1">
      <alignment horizontal="center" vertical="center" wrapText="1"/>
      <protection/>
    </xf>
    <xf numFmtId="0" fontId="7" fillId="41" borderId="26" xfId="0" applyFont="1" applyFill="1" applyBorder="1" applyAlignment="1" applyProtection="1">
      <alignment horizontal="center" vertical="center" wrapText="1"/>
      <protection/>
    </xf>
    <xf numFmtId="0" fontId="7" fillId="41" borderId="17" xfId="0" applyFont="1" applyFill="1" applyBorder="1" applyAlignment="1" applyProtection="1">
      <alignment horizontal="center" vertical="center" wrapText="1"/>
      <protection/>
    </xf>
    <xf numFmtId="0" fontId="7" fillId="47" borderId="22" xfId="0" applyFont="1" applyFill="1" applyBorder="1" applyAlignment="1">
      <alignment horizontal="center" vertical="center" wrapText="1"/>
    </xf>
    <xf numFmtId="0" fontId="7" fillId="47" borderId="23" xfId="0" applyFont="1" applyFill="1" applyBorder="1" applyAlignment="1">
      <alignment horizontal="center" vertical="center" wrapText="1"/>
    </xf>
    <xf numFmtId="0" fontId="7" fillId="47" borderId="24" xfId="0" applyFont="1" applyFill="1" applyBorder="1" applyAlignment="1">
      <alignment horizontal="center" vertical="center" wrapText="1"/>
    </xf>
    <xf numFmtId="0" fontId="7" fillId="47" borderId="25" xfId="0" applyFont="1" applyFill="1" applyBorder="1" applyAlignment="1">
      <alignment horizontal="center" vertical="center" wrapText="1"/>
    </xf>
    <xf numFmtId="0" fontId="7" fillId="46" borderId="22" xfId="0" applyFont="1" applyFill="1" applyBorder="1" applyAlignment="1" applyProtection="1">
      <alignment horizontal="center" vertical="center" wrapText="1"/>
      <protection/>
    </xf>
    <xf numFmtId="0" fontId="7" fillId="46" borderId="23" xfId="0" applyFont="1" applyFill="1" applyBorder="1" applyAlignment="1" applyProtection="1">
      <alignment horizontal="center" vertical="center" wrapText="1"/>
      <protection/>
    </xf>
    <xf numFmtId="0" fontId="7" fillId="46" borderId="24" xfId="0" applyFont="1" applyFill="1" applyBorder="1" applyAlignment="1" applyProtection="1">
      <alignment horizontal="center" vertical="center" wrapText="1"/>
      <protection/>
    </xf>
    <xf numFmtId="0" fontId="7" fillId="46" borderId="25" xfId="0" applyFont="1" applyFill="1" applyBorder="1" applyAlignment="1" applyProtection="1">
      <alignment horizontal="center" vertical="center" wrapText="1"/>
      <protection/>
    </xf>
    <xf numFmtId="0" fontId="8" fillId="43" borderId="20" xfId="0" applyFont="1" applyFill="1" applyBorder="1" applyAlignment="1">
      <alignment horizontal="center" vertical="center" wrapText="1"/>
    </xf>
    <xf numFmtId="0" fontId="8" fillId="43" borderId="10" xfId="0" applyFont="1" applyFill="1" applyBorder="1" applyAlignment="1">
      <alignment horizontal="center" vertical="center" wrapText="1"/>
    </xf>
    <xf numFmtId="0" fontId="8" fillId="43" borderId="12" xfId="0" applyFont="1" applyFill="1" applyBorder="1" applyAlignment="1">
      <alignment horizontal="center" vertical="center" wrapText="1"/>
    </xf>
    <xf numFmtId="0" fontId="7" fillId="45" borderId="19" xfId="0" applyFont="1" applyFill="1" applyBorder="1" applyAlignment="1" applyProtection="1">
      <alignment horizontal="center" vertical="center"/>
      <protection/>
    </xf>
    <xf numFmtId="0" fontId="7" fillId="45" borderId="14" xfId="0" applyFont="1" applyFill="1" applyBorder="1" applyAlignment="1" applyProtection="1">
      <alignment horizontal="center" vertical="center"/>
      <protection/>
    </xf>
    <xf numFmtId="0" fontId="2" fillId="45" borderId="19" xfId="0" applyFont="1" applyFill="1" applyBorder="1" applyAlignment="1">
      <alignment horizontal="center" vertical="top" textRotation="90" wrapText="1"/>
    </xf>
    <xf numFmtId="0" fontId="2" fillId="45" borderId="13" xfId="0" applyFont="1" applyFill="1" applyBorder="1" applyAlignment="1">
      <alignment horizontal="center" vertical="top" textRotation="90" wrapText="1"/>
    </xf>
    <xf numFmtId="0" fontId="2" fillId="45" borderId="14" xfId="0" applyFont="1" applyFill="1" applyBorder="1" applyAlignment="1">
      <alignment horizontal="center" vertical="top" textRotation="90" wrapText="1"/>
    </xf>
    <xf numFmtId="0" fontId="6" fillId="42" borderId="20" xfId="0" applyFont="1" applyFill="1" applyBorder="1" applyAlignment="1">
      <alignment horizontal="center"/>
    </xf>
    <xf numFmtId="0" fontId="6" fillId="42" borderId="21" xfId="0" applyFont="1" applyFill="1" applyBorder="1" applyAlignment="1">
      <alignment horizontal="center"/>
    </xf>
    <xf numFmtId="0" fontId="6" fillId="42" borderId="10" xfId="0" applyFont="1" applyFill="1" applyBorder="1" applyAlignment="1">
      <alignment horizontal="center"/>
    </xf>
    <xf numFmtId="0" fontId="3" fillId="53" borderId="27" xfId="0" applyFont="1" applyFill="1" applyBorder="1" applyAlignment="1">
      <alignment horizontal="left"/>
    </xf>
    <xf numFmtId="0" fontId="3" fillId="53" borderId="28" xfId="0" applyFont="1" applyFill="1" applyBorder="1" applyAlignment="1">
      <alignment horizontal="left"/>
    </xf>
    <xf numFmtId="0" fontId="3" fillId="53" borderId="29" xfId="0" applyFont="1" applyFill="1" applyBorder="1" applyAlignment="1">
      <alignment horizontal="left"/>
    </xf>
    <xf numFmtId="0" fontId="7" fillId="42" borderId="22" xfId="0" applyFont="1" applyFill="1" applyBorder="1" applyAlignment="1" applyProtection="1">
      <alignment horizontal="center" vertical="center" wrapText="1"/>
      <protection/>
    </xf>
    <xf numFmtId="0" fontId="7" fillId="42" borderId="23" xfId="0" applyFont="1" applyFill="1" applyBorder="1" applyAlignment="1" applyProtection="1">
      <alignment horizontal="center" vertical="center" wrapText="1"/>
      <protection/>
    </xf>
    <xf numFmtId="0" fontId="7" fillId="42" borderId="24" xfId="0" applyFont="1" applyFill="1" applyBorder="1" applyAlignment="1" applyProtection="1">
      <alignment horizontal="center" vertical="center" wrapText="1"/>
      <protection/>
    </xf>
    <xf numFmtId="0" fontId="7" fillId="42" borderId="25" xfId="0" applyFont="1" applyFill="1" applyBorder="1" applyAlignment="1" applyProtection="1">
      <alignment horizontal="center" vertical="center" wrapText="1"/>
      <protection/>
    </xf>
    <xf numFmtId="0" fontId="7" fillId="38" borderId="22" xfId="0" applyFont="1" applyFill="1" applyBorder="1" applyAlignment="1" applyProtection="1">
      <alignment horizontal="center" vertical="center" wrapText="1"/>
      <protection/>
    </xf>
    <xf numFmtId="0" fontId="7" fillId="38" borderId="23" xfId="0" applyFont="1" applyFill="1" applyBorder="1" applyAlignment="1" applyProtection="1">
      <alignment horizontal="center" vertical="center" wrapText="1"/>
      <protection/>
    </xf>
    <xf numFmtId="0" fontId="7" fillId="38" borderId="24" xfId="0" applyFont="1" applyFill="1" applyBorder="1" applyAlignment="1" applyProtection="1">
      <alignment horizontal="center" vertical="center" wrapText="1"/>
      <protection/>
    </xf>
    <xf numFmtId="0" fontId="7" fillId="38" borderId="25" xfId="0" applyFont="1" applyFill="1" applyBorder="1" applyAlignment="1" applyProtection="1">
      <alignment horizontal="center" vertical="center" wrapText="1"/>
      <protection/>
    </xf>
    <xf numFmtId="0" fontId="3" fillId="53" borderId="27" xfId="0" applyFont="1" applyFill="1" applyBorder="1" applyAlignment="1" applyProtection="1">
      <alignment horizontal="left"/>
      <protection/>
    </xf>
    <xf numFmtId="0" fontId="3" fillId="53" borderId="28" xfId="0" applyFont="1" applyFill="1" applyBorder="1" applyAlignment="1" applyProtection="1">
      <alignment horizontal="left"/>
      <protection/>
    </xf>
    <xf numFmtId="0" fontId="3" fillId="53" borderId="29" xfId="0" applyFont="1" applyFill="1" applyBorder="1" applyAlignment="1" applyProtection="1">
      <alignment horizontal="left"/>
      <protection/>
    </xf>
    <xf numFmtId="0" fontId="6" fillId="44" borderId="22" xfId="0" applyFont="1" applyFill="1" applyBorder="1" applyAlignment="1" applyProtection="1">
      <alignment horizontal="center" vertical="center" wrapText="1"/>
      <protection/>
    </xf>
    <xf numFmtId="0" fontId="6" fillId="44" borderId="30" xfId="0" applyFont="1" applyFill="1" applyBorder="1" applyAlignment="1" applyProtection="1">
      <alignment horizontal="center" vertical="center" wrapText="1"/>
      <protection/>
    </xf>
    <xf numFmtId="0" fontId="6" fillId="44" borderId="23" xfId="0" applyFont="1" applyFill="1" applyBorder="1" applyAlignment="1" applyProtection="1">
      <alignment horizontal="center" vertical="center" wrapText="1"/>
      <protection/>
    </xf>
    <xf numFmtId="0" fontId="6" fillId="44" borderId="26" xfId="0" applyFont="1" applyFill="1" applyBorder="1" applyAlignment="1" applyProtection="1">
      <alignment horizontal="center" vertical="center" wrapText="1"/>
      <protection/>
    </xf>
    <xf numFmtId="0" fontId="6" fillId="44" borderId="0" xfId="0" applyFont="1" applyFill="1" applyBorder="1" applyAlignment="1" applyProtection="1">
      <alignment horizontal="center" vertical="center" wrapText="1"/>
      <protection/>
    </xf>
    <xf numFmtId="0" fontId="6" fillId="44" borderId="17" xfId="0" applyFont="1" applyFill="1" applyBorder="1" applyAlignment="1" applyProtection="1">
      <alignment horizontal="center" vertical="center" wrapText="1"/>
      <protection/>
    </xf>
    <xf numFmtId="0" fontId="6" fillId="44" borderId="24" xfId="0" applyFont="1" applyFill="1" applyBorder="1" applyAlignment="1" applyProtection="1">
      <alignment horizontal="center" vertical="center" wrapText="1"/>
      <protection/>
    </xf>
    <xf numFmtId="0" fontId="6" fillId="44" borderId="31" xfId="0" applyFont="1" applyFill="1" applyBorder="1" applyAlignment="1" applyProtection="1">
      <alignment horizontal="center" vertical="center" wrapText="1"/>
      <protection/>
    </xf>
    <xf numFmtId="0" fontId="6" fillId="44" borderId="25" xfId="0" applyFont="1" applyFill="1" applyBorder="1" applyAlignment="1" applyProtection="1">
      <alignment horizontal="center" vertical="center" wrapText="1"/>
      <protection/>
    </xf>
    <xf numFmtId="0" fontId="9" fillId="37" borderId="19" xfId="0" applyFont="1" applyFill="1" applyBorder="1" applyAlignment="1" applyProtection="1">
      <alignment horizontal="center" vertical="center" wrapText="1"/>
      <protection/>
    </xf>
    <xf numFmtId="0" fontId="9" fillId="37" borderId="13" xfId="0" applyFont="1" applyFill="1" applyBorder="1" applyAlignment="1" applyProtection="1">
      <alignment horizontal="center" vertical="center" wrapText="1"/>
      <protection/>
    </xf>
    <xf numFmtId="0" fontId="9" fillId="37" borderId="14" xfId="0" applyFont="1" applyFill="1" applyBorder="1" applyAlignment="1" applyProtection="1">
      <alignment horizontal="center" vertical="center" wrapText="1"/>
      <protection/>
    </xf>
    <xf numFmtId="0" fontId="7" fillId="40" borderId="22" xfId="0" applyFont="1" applyFill="1" applyBorder="1" applyAlignment="1" applyProtection="1">
      <alignment horizontal="center" vertical="center" wrapText="1"/>
      <protection/>
    </xf>
    <xf numFmtId="0" fontId="7" fillId="40" borderId="30" xfId="0" applyFont="1" applyFill="1" applyBorder="1" applyAlignment="1" applyProtection="1">
      <alignment horizontal="center" vertical="center" wrapText="1"/>
      <protection/>
    </xf>
    <xf numFmtId="0" fontId="7" fillId="40" borderId="23" xfId="0" applyFont="1" applyFill="1" applyBorder="1" applyAlignment="1" applyProtection="1">
      <alignment horizontal="center" vertical="center" wrapText="1"/>
      <protection/>
    </xf>
    <xf numFmtId="0" fontId="7" fillId="40" borderId="24" xfId="0" applyFont="1" applyFill="1" applyBorder="1" applyAlignment="1" applyProtection="1">
      <alignment horizontal="center" vertical="center" wrapText="1"/>
      <protection/>
    </xf>
    <xf numFmtId="0" fontId="7" fillId="40" borderId="31" xfId="0" applyFont="1" applyFill="1" applyBorder="1" applyAlignment="1" applyProtection="1">
      <alignment horizontal="center" vertical="center" wrapText="1"/>
      <protection/>
    </xf>
    <xf numFmtId="0" fontId="7" fillId="40" borderId="25" xfId="0" applyFont="1" applyFill="1" applyBorder="1" applyAlignment="1" applyProtection="1">
      <alignment horizontal="center" vertical="center" wrapText="1"/>
      <protection/>
    </xf>
    <xf numFmtId="0" fontId="7" fillId="36" borderId="19" xfId="0" applyFont="1" applyFill="1" applyBorder="1" applyAlignment="1" applyProtection="1">
      <alignment horizontal="center" vertical="center" wrapText="1"/>
      <protection/>
    </xf>
    <xf numFmtId="0" fontId="7" fillId="36" borderId="14" xfId="0" applyFont="1" applyFill="1" applyBorder="1" applyAlignment="1" applyProtection="1">
      <alignment horizontal="center" vertical="center" wrapText="1"/>
      <protection/>
    </xf>
    <xf numFmtId="0" fontId="6" fillId="40" borderId="20" xfId="0" applyFont="1" applyFill="1" applyBorder="1" applyAlignment="1" applyProtection="1">
      <alignment horizontal="center" vertical="center" wrapText="1"/>
      <protection/>
    </xf>
    <xf numFmtId="0" fontId="6" fillId="40" borderId="21" xfId="0" applyFont="1" applyFill="1" applyBorder="1" applyAlignment="1" applyProtection="1">
      <alignment horizontal="center" vertical="center" wrapText="1"/>
      <protection/>
    </xf>
    <xf numFmtId="0" fontId="7" fillId="34" borderId="19" xfId="0" applyFont="1" applyFill="1" applyBorder="1" applyAlignment="1" applyProtection="1">
      <alignment horizontal="center" vertical="center" wrapText="1"/>
      <protection/>
    </xf>
    <xf numFmtId="0" fontId="7" fillId="34" borderId="13" xfId="0" applyFont="1" applyFill="1" applyBorder="1" applyAlignment="1" applyProtection="1">
      <alignment horizontal="center" vertical="center" wrapText="1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6" fillId="36" borderId="12" xfId="0" applyFont="1" applyFill="1" applyBorder="1" applyAlignment="1" applyProtection="1">
      <alignment horizontal="center" vertical="center" wrapText="1"/>
      <protection/>
    </xf>
    <xf numFmtId="0" fontId="7" fillId="36" borderId="22" xfId="0" applyFont="1" applyFill="1" applyBorder="1" applyAlignment="1" applyProtection="1">
      <alignment horizontal="center" vertical="center" wrapText="1"/>
      <protection/>
    </xf>
    <xf numFmtId="0" fontId="7" fillId="36" borderId="23" xfId="0" applyFont="1" applyFill="1" applyBorder="1" applyAlignment="1" applyProtection="1">
      <alignment horizontal="center" vertical="center" wrapText="1"/>
      <protection/>
    </xf>
    <xf numFmtId="0" fontId="7" fillId="36" borderId="24" xfId="0" applyFont="1" applyFill="1" applyBorder="1" applyAlignment="1" applyProtection="1">
      <alignment horizontal="center" vertical="center" wrapText="1"/>
      <protection/>
    </xf>
    <xf numFmtId="0" fontId="7" fillId="36" borderId="25" xfId="0" applyFont="1" applyFill="1" applyBorder="1" applyAlignment="1" applyProtection="1">
      <alignment horizontal="center" vertical="center" wrapText="1"/>
      <protection/>
    </xf>
    <xf numFmtId="0" fontId="7" fillId="42" borderId="26" xfId="0" applyFont="1" applyFill="1" applyBorder="1" applyAlignment="1" applyProtection="1">
      <alignment horizontal="center" vertical="center" wrapText="1"/>
      <protection/>
    </xf>
    <xf numFmtId="0" fontId="7" fillId="42" borderId="0" xfId="0" applyFont="1" applyFill="1" applyBorder="1" applyAlignment="1" applyProtection="1">
      <alignment horizontal="center" vertical="center" wrapText="1"/>
      <protection/>
    </xf>
    <xf numFmtId="0" fontId="7" fillId="42" borderId="31" xfId="0" applyFont="1" applyFill="1" applyBorder="1" applyAlignment="1" applyProtection="1">
      <alignment horizontal="center" vertical="center" wrapText="1"/>
      <protection/>
    </xf>
    <xf numFmtId="0" fontId="7" fillId="42" borderId="17" xfId="0" applyFont="1" applyFill="1" applyBorder="1" applyAlignment="1" applyProtection="1">
      <alignment horizontal="center" vertical="center" wrapText="1"/>
      <protection/>
    </xf>
    <xf numFmtId="0" fontId="7" fillId="37" borderId="19" xfId="0" applyFont="1" applyFill="1" applyBorder="1" applyAlignment="1" applyProtection="1">
      <alignment horizontal="center" vertical="center" wrapText="1"/>
      <protection/>
    </xf>
    <xf numFmtId="0" fontId="7" fillId="37" borderId="13" xfId="0" applyFont="1" applyFill="1" applyBorder="1" applyAlignment="1" applyProtection="1">
      <alignment horizontal="center" vertical="center" wrapText="1"/>
      <protection/>
    </xf>
    <xf numFmtId="0" fontId="7" fillId="37" borderId="14" xfId="0" applyFont="1" applyFill="1" applyBorder="1" applyAlignment="1" applyProtection="1">
      <alignment horizontal="center" vertical="center" wrapText="1"/>
      <protection/>
    </xf>
    <xf numFmtId="0" fontId="6" fillId="36" borderId="20" xfId="0" applyFont="1" applyFill="1" applyBorder="1" applyAlignment="1" applyProtection="1">
      <alignment horizontal="center" vertical="top" wrapText="1"/>
      <protection/>
    </xf>
    <xf numFmtId="0" fontId="6" fillId="36" borderId="21" xfId="0" applyFont="1" applyFill="1" applyBorder="1" applyAlignment="1" applyProtection="1">
      <alignment horizontal="center" vertical="top" wrapText="1"/>
      <protection/>
    </xf>
    <xf numFmtId="0" fontId="6" fillId="36" borderId="10" xfId="0" applyFont="1" applyFill="1" applyBorder="1" applyAlignment="1" applyProtection="1">
      <alignment horizontal="center" vertical="top" wrapText="1"/>
      <protection/>
    </xf>
    <xf numFmtId="0" fontId="7" fillId="40" borderId="22" xfId="0" applyFont="1" applyFill="1" applyBorder="1" applyAlignment="1" applyProtection="1">
      <alignment horizontal="center" vertical="center"/>
      <protection/>
    </xf>
    <xf numFmtId="0" fontId="7" fillId="40" borderId="24" xfId="0" applyFont="1" applyFill="1" applyBorder="1" applyAlignment="1" applyProtection="1">
      <alignment horizontal="center" vertical="center"/>
      <protection/>
    </xf>
    <xf numFmtId="0" fontId="7" fillId="39" borderId="19" xfId="0" applyFont="1" applyFill="1" applyBorder="1" applyAlignment="1" applyProtection="1">
      <alignment horizontal="left" vertical="center"/>
      <protection/>
    </xf>
    <xf numFmtId="0" fontId="7" fillId="39" borderId="14" xfId="0" applyFont="1" applyFill="1" applyBorder="1" applyAlignment="1" applyProtection="1">
      <alignment horizontal="left" vertical="center"/>
      <protection/>
    </xf>
    <xf numFmtId="0" fontId="7" fillId="43" borderId="20" xfId="0" applyFont="1" applyFill="1" applyBorder="1" applyAlignment="1">
      <alignment horizontal="center" vertical="center" wrapText="1"/>
    </xf>
    <xf numFmtId="0" fontId="7" fillId="43" borderId="21" xfId="0" applyFont="1" applyFill="1" applyBorder="1" applyAlignment="1">
      <alignment horizontal="center" vertical="center" wrapText="1"/>
    </xf>
    <xf numFmtId="0" fontId="7" fillId="43" borderId="10" xfId="0" applyFont="1" applyFill="1" applyBorder="1" applyAlignment="1">
      <alignment horizontal="center" vertical="center" wrapText="1"/>
    </xf>
    <xf numFmtId="0" fontId="6" fillId="43" borderId="20" xfId="0" applyFont="1" applyFill="1" applyBorder="1" applyAlignment="1">
      <alignment horizontal="center"/>
    </xf>
    <xf numFmtId="0" fontId="6" fillId="43" borderId="21" xfId="0" applyFont="1" applyFill="1" applyBorder="1" applyAlignment="1">
      <alignment horizontal="center"/>
    </xf>
    <xf numFmtId="0" fontId="6" fillId="43" borderId="10" xfId="0" applyFont="1" applyFill="1" applyBorder="1" applyAlignment="1">
      <alignment horizontal="center"/>
    </xf>
    <xf numFmtId="0" fontId="6" fillId="46" borderId="20" xfId="0" applyFont="1" applyFill="1" applyBorder="1" applyAlignment="1">
      <alignment horizontal="center"/>
    </xf>
    <xf numFmtId="0" fontId="6" fillId="46" borderId="21" xfId="0" applyFont="1" applyFill="1" applyBorder="1" applyAlignment="1">
      <alignment horizontal="center"/>
    </xf>
    <xf numFmtId="0" fontId="6" fillId="46" borderId="10" xfId="0" applyFont="1" applyFill="1" applyBorder="1" applyAlignment="1">
      <alignment horizontal="center"/>
    </xf>
    <xf numFmtId="0" fontId="7" fillId="40" borderId="12" xfId="0" applyFont="1" applyFill="1" applyBorder="1" applyAlignment="1" applyProtection="1">
      <alignment horizontal="center" vertical="center"/>
      <protection/>
    </xf>
    <xf numFmtId="0" fontId="7" fillId="38" borderId="12" xfId="0" applyFont="1" applyFill="1" applyBorder="1" applyAlignment="1" applyProtection="1">
      <alignment horizontal="center" vertical="center"/>
      <protection/>
    </xf>
    <xf numFmtId="0" fontId="7" fillId="40" borderId="23" xfId="0" applyFont="1" applyFill="1" applyBorder="1" applyAlignment="1" applyProtection="1">
      <alignment horizontal="center" vertical="center"/>
      <protection/>
    </xf>
    <xf numFmtId="0" fontId="7" fillId="40" borderId="25" xfId="0" applyFont="1" applyFill="1" applyBorder="1" applyAlignment="1" applyProtection="1">
      <alignment horizontal="center" vertical="center"/>
      <protection/>
    </xf>
    <xf numFmtId="170" fontId="2" fillId="40" borderId="27" xfId="0" applyNumberFormat="1" applyFont="1" applyFill="1" applyBorder="1" applyAlignment="1">
      <alignment horizontal="center" vertical="center" wrapText="1"/>
    </xf>
    <xf numFmtId="170" fontId="2" fillId="40" borderId="29" xfId="0" applyNumberFormat="1" applyFont="1" applyFill="1" applyBorder="1" applyAlignment="1">
      <alignment horizontal="center" vertical="center" wrapText="1"/>
    </xf>
    <xf numFmtId="0" fontId="0" fillId="0" borderId="29" xfId="0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O181"/>
  <sheetViews>
    <sheetView showZeros="0" zoomScalePageLayoutView="0" workbookViewId="0" topLeftCell="A1">
      <selection activeCell="L43" sqref="L43"/>
    </sheetView>
  </sheetViews>
  <sheetFormatPr defaultColWidth="12.7109375" defaultRowHeight="12.75"/>
  <cols>
    <col min="1" max="1" width="21.28125" style="1" customWidth="1"/>
    <col min="2" max="2" width="10.57421875" style="2" customWidth="1"/>
    <col min="3" max="4" width="6.8515625" style="2" customWidth="1"/>
    <col min="5" max="5" width="6.7109375" style="2" customWidth="1"/>
    <col min="6" max="6" width="6.57421875" style="2" customWidth="1"/>
    <col min="7" max="7" width="7.7109375" style="2" customWidth="1"/>
    <col min="8" max="8" width="7.28125" style="2" customWidth="1"/>
    <col min="9" max="10" width="5.57421875" style="2" customWidth="1"/>
    <col min="11" max="11" width="8.57421875" style="2" customWidth="1"/>
    <col min="12" max="15" width="6.28125" style="2" customWidth="1"/>
    <col min="16" max="17" width="6.57421875" style="2" customWidth="1"/>
    <col min="18" max="19" width="7.421875" style="2" customWidth="1"/>
    <col min="20" max="20" width="23.140625" style="32" customWidth="1"/>
    <col min="21" max="32" width="6.00390625" style="1" customWidth="1"/>
    <col min="33" max="34" width="6.140625" style="1" customWidth="1"/>
    <col min="35" max="40" width="5.140625" style="1" customWidth="1"/>
    <col min="41" max="41" width="5.00390625" style="1" customWidth="1"/>
    <col min="42" max="16384" width="12.7109375" style="1" customWidth="1"/>
  </cols>
  <sheetData>
    <row r="3" ht="12.75">
      <c r="A3" s="96"/>
    </row>
    <row r="5" ht="13.5" thickBot="1"/>
    <row r="6" spans="1:26" ht="18.75" customHeight="1" thickBot="1">
      <c r="A6" s="207" t="s">
        <v>155</v>
      </c>
      <c r="B6" s="208"/>
      <c r="C6" s="208"/>
      <c r="D6" s="209"/>
      <c r="E6" s="29"/>
      <c r="F6" s="29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196" t="s">
        <v>156</v>
      </c>
      <c r="U6" s="197"/>
      <c r="V6" s="197"/>
      <c r="W6" s="197"/>
      <c r="X6" s="197"/>
      <c r="Y6" s="198"/>
      <c r="Z6" s="66"/>
    </row>
    <row r="7" spans="1:41" s="65" customFormat="1" ht="18.75" customHeight="1">
      <c r="A7" s="64">
        <v>1</v>
      </c>
      <c r="B7" s="64">
        <v>2</v>
      </c>
      <c r="C7" s="64">
        <v>3</v>
      </c>
      <c r="D7" s="64">
        <v>4</v>
      </c>
      <c r="E7" s="64">
        <v>5</v>
      </c>
      <c r="F7" s="64">
        <v>6</v>
      </c>
      <c r="G7" s="64">
        <v>7</v>
      </c>
      <c r="H7" s="64">
        <v>8</v>
      </c>
      <c r="I7" s="64">
        <v>9</v>
      </c>
      <c r="J7" s="64">
        <v>10</v>
      </c>
      <c r="K7" s="64">
        <v>11</v>
      </c>
      <c r="L7" s="64">
        <v>12</v>
      </c>
      <c r="M7" s="64">
        <v>13</v>
      </c>
      <c r="N7" s="64">
        <v>14</v>
      </c>
      <c r="O7" s="64">
        <v>15</v>
      </c>
      <c r="P7" s="64">
        <v>16</v>
      </c>
      <c r="Q7" s="64">
        <v>17</v>
      </c>
      <c r="R7" s="64">
        <v>18</v>
      </c>
      <c r="S7" s="64">
        <v>19</v>
      </c>
      <c r="T7" s="64">
        <v>20</v>
      </c>
      <c r="U7" s="64">
        <v>21</v>
      </c>
      <c r="V7" s="64">
        <v>22</v>
      </c>
      <c r="W7" s="64">
        <v>23</v>
      </c>
      <c r="X7" s="64">
        <v>24</v>
      </c>
      <c r="Y7" s="64">
        <v>25</v>
      </c>
      <c r="Z7" s="64">
        <v>26</v>
      </c>
      <c r="AA7" s="64">
        <v>27</v>
      </c>
      <c r="AB7" s="64">
        <v>28</v>
      </c>
      <c r="AC7" s="64">
        <v>29</v>
      </c>
      <c r="AD7" s="64">
        <v>30</v>
      </c>
      <c r="AE7" s="64">
        <v>31</v>
      </c>
      <c r="AF7" s="64">
        <v>32</v>
      </c>
      <c r="AG7" s="64">
        <v>33</v>
      </c>
      <c r="AH7" s="64">
        <v>34</v>
      </c>
      <c r="AI7" s="64">
        <v>35</v>
      </c>
      <c r="AJ7" s="64">
        <v>36</v>
      </c>
      <c r="AK7" s="64">
        <v>37</v>
      </c>
      <c r="AL7" s="64">
        <v>38</v>
      </c>
      <c r="AM7" s="64">
        <v>39</v>
      </c>
      <c r="AN7" s="64">
        <v>40</v>
      </c>
      <c r="AO7" s="64">
        <v>41</v>
      </c>
    </row>
    <row r="8" spans="1:41" ht="16.5" customHeight="1">
      <c r="A8" s="23" t="s">
        <v>7</v>
      </c>
      <c r="B8" s="12" t="s">
        <v>4</v>
      </c>
      <c r="C8" s="230" t="s">
        <v>1</v>
      </c>
      <c r="D8" s="231"/>
      <c r="E8" s="231"/>
      <c r="F8" s="231"/>
      <c r="G8" s="231"/>
      <c r="H8" s="231"/>
      <c r="I8" s="231"/>
      <c r="J8" s="231"/>
      <c r="K8" s="219" t="s">
        <v>52</v>
      </c>
      <c r="L8" s="210" t="s">
        <v>40</v>
      </c>
      <c r="M8" s="211"/>
      <c r="N8" s="211"/>
      <c r="O8" s="212"/>
      <c r="P8" s="235" t="s">
        <v>2</v>
      </c>
      <c r="Q8" s="235"/>
      <c r="R8" s="235"/>
      <c r="S8" s="235"/>
      <c r="T8" s="23" t="s">
        <v>7</v>
      </c>
      <c r="U8" s="168" t="s">
        <v>15</v>
      </c>
      <c r="V8" s="169"/>
      <c r="W8" s="169"/>
      <c r="X8" s="170"/>
      <c r="Y8" s="193" t="s">
        <v>24</v>
      </c>
      <c r="Z8" s="194"/>
      <c r="AA8" s="194"/>
      <c r="AB8" s="194"/>
      <c r="AC8" s="194"/>
      <c r="AD8" s="195"/>
      <c r="AE8" s="260" t="s">
        <v>53</v>
      </c>
      <c r="AF8" s="261"/>
      <c r="AG8" s="261"/>
      <c r="AH8" s="262"/>
      <c r="AI8" s="257" t="s">
        <v>23</v>
      </c>
      <c r="AJ8" s="258"/>
      <c r="AK8" s="258"/>
      <c r="AL8" s="258"/>
      <c r="AM8" s="258"/>
      <c r="AN8" s="259"/>
      <c r="AO8" s="190" t="s">
        <v>51</v>
      </c>
    </row>
    <row r="9" spans="1:41" s="3" customFormat="1" ht="20.25" customHeight="1">
      <c r="A9" s="24"/>
      <c r="B9" s="232" t="s">
        <v>27</v>
      </c>
      <c r="C9" s="222" t="s">
        <v>35</v>
      </c>
      <c r="D9" s="223"/>
      <c r="E9" s="224"/>
      <c r="F9" s="222" t="s">
        <v>36</v>
      </c>
      <c r="G9" s="223"/>
      <c r="H9" s="224"/>
      <c r="I9" s="203" t="s">
        <v>28</v>
      </c>
      <c r="J9" s="204"/>
      <c r="K9" s="220"/>
      <c r="L9" s="213"/>
      <c r="M9" s="214"/>
      <c r="N9" s="214"/>
      <c r="O9" s="215"/>
      <c r="P9" s="236" t="s">
        <v>0</v>
      </c>
      <c r="Q9" s="237"/>
      <c r="R9" s="228" t="s">
        <v>8</v>
      </c>
      <c r="S9" s="228" t="s">
        <v>3</v>
      </c>
      <c r="T9" s="24"/>
      <c r="U9" s="171" t="s">
        <v>37</v>
      </c>
      <c r="V9" s="172"/>
      <c r="W9" s="175" t="s">
        <v>17</v>
      </c>
      <c r="X9" s="176"/>
      <c r="Y9" s="240" t="s">
        <v>18</v>
      </c>
      <c r="Z9" s="241"/>
      <c r="AA9" s="240" t="s">
        <v>25</v>
      </c>
      <c r="AB9" s="241"/>
      <c r="AC9" s="240" t="s">
        <v>26</v>
      </c>
      <c r="AD9" s="243"/>
      <c r="AE9" s="181" t="s">
        <v>1</v>
      </c>
      <c r="AF9" s="182"/>
      <c r="AG9" s="177" t="s">
        <v>54</v>
      </c>
      <c r="AH9" s="178"/>
      <c r="AI9" s="254" t="s">
        <v>21</v>
      </c>
      <c r="AJ9" s="255"/>
      <c r="AK9" s="255"/>
      <c r="AL9" s="255"/>
      <c r="AM9" s="255"/>
      <c r="AN9" s="256"/>
      <c r="AO9" s="191"/>
    </row>
    <row r="10" spans="1:41" s="3" customFormat="1" ht="12" customHeight="1">
      <c r="A10" s="24"/>
      <c r="B10" s="233"/>
      <c r="C10" s="225"/>
      <c r="D10" s="226"/>
      <c r="E10" s="227"/>
      <c r="F10" s="225"/>
      <c r="G10" s="226"/>
      <c r="H10" s="227"/>
      <c r="I10" s="205"/>
      <c r="J10" s="206"/>
      <c r="K10" s="221"/>
      <c r="L10" s="216"/>
      <c r="M10" s="217"/>
      <c r="N10" s="217"/>
      <c r="O10" s="218"/>
      <c r="P10" s="238"/>
      <c r="Q10" s="239"/>
      <c r="R10" s="229"/>
      <c r="S10" s="229"/>
      <c r="T10" s="24"/>
      <c r="U10" s="173"/>
      <c r="V10" s="174"/>
      <c r="W10" s="173"/>
      <c r="X10" s="174"/>
      <c r="Y10" s="201"/>
      <c r="Z10" s="242"/>
      <c r="AA10" s="201"/>
      <c r="AB10" s="242"/>
      <c r="AC10" s="201"/>
      <c r="AD10" s="202"/>
      <c r="AE10" s="183"/>
      <c r="AF10" s="184"/>
      <c r="AG10" s="179"/>
      <c r="AH10" s="180"/>
      <c r="AI10" s="187" t="s">
        <v>22</v>
      </c>
      <c r="AJ10" s="187"/>
      <c r="AK10" s="185" t="s">
        <v>45</v>
      </c>
      <c r="AL10" s="186"/>
      <c r="AM10" s="187" t="s">
        <v>44</v>
      </c>
      <c r="AN10" s="187"/>
      <c r="AO10" s="191"/>
    </row>
    <row r="11" spans="1:41" s="3" customFormat="1" ht="36" customHeight="1">
      <c r="A11" s="25"/>
      <c r="B11" s="234"/>
      <c r="C11" s="40" t="s">
        <v>29</v>
      </c>
      <c r="D11" s="40" t="s">
        <v>34</v>
      </c>
      <c r="E11" s="40" t="s">
        <v>38</v>
      </c>
      <c r="F11" s="40" t="s">
        <v>42</v>
      </c>
      <c r="G11" s="40" t="s">
        <v>30</v>
      </c>
      <c r="H11" s="40" t="s">
        <v>39</v>
      </c>
      <c r="I11" s="42" t="s">
        <v>31</v>
      </c>
      <c r="J11" s="42" t="s">
        <v>32</v>
      </c>
      <c r="K11" s="43" t="s">
        <v>12</v>
      </c>
      <c r="L11" s="62" t="s">
        <v>33</v>
      </c>
      <c r="M11" s="62" t="s">
        <v>34</v>
      </c>
      <c r="N11" s="62" t="s">
        <v>38</v>
      </c>
      <c r="O11" s="62" t="s">
        <v>41</v>
      </c>
      <c r="P11" s="44" t="s">
        <v>15</v>
      </c>
      <c r="Q11" s="44" t="s">
        <v>34</v>
      </c>
      <c r="R11" s="44" t="s">
        <v>16</v>
      </c>
      <c r="S11" s="79" t="s">
        <v>13</v>
      </c>
      <c r="T11" s="25"/>
      <c r="U11" s="38" t="s">
        <v>19</v>
      </c>
      <c r="V11" s="38" t="s">
        <v>20</v>
      </c>
      <c r="W11" s="38" t="s">
        <v>19</v>
      </c>
      <c r="X11" s="38" t="s">
        <v>20</v>
      </c>
      <c r="Y11" s="39" t="s">
        <v>19</v>
      </c>
      <c r="Z11" s="39" t="s">
        <v>20</v>
      </c>
      <c r="AA11" s="39" t="s">
        <v>19</v>
      </c>
      <c r="AB11" s="39" t="s">
        <v>20</v>
      </c>
      <c r="AC11" s="39" t="s">
        <v>19</v>
      </c>
      <c r="AD11" s="39" t="s">
        <v>20</v>
      </c>
      <c r="AE11" s="88" t="s">
        <v>43</v>
      </c>
      <c r="AF11" s="88" t="s">
        <v>55</v>
      </c>
      <c r="AG11" s="91" t="s">
        <v>43</v>
      </c>
      <c r="AH11" s="91" t="s">
        <v>55</v>
      </c>
      <c r="AI11" s="41" t="s">
        <v>19</v>
      </c>
      <c r="AJ11" s="41" t="s">
        <v>20</v>
      </c>
      <c r="AK11" s="41" t="s">
        <v>19</v>
      </c>
      <c r="AL11" s="41" t="s">
        <v>20</v>
      </c>
      <c r="AM11" s="41" t="s">
        <v>19</v>
      </c>
      <c r="AN11" s="41" t="s">
        <v>20</v>
      </c>
      <c r="AO11" s="192"/>
    </row>
    <row r="12" spans="1:30" ht="12.75">
      <c r="A12" s="26" t="s">
        <v>10</v>
      </c>
      <c r="B12" s="36"/>
      <c r="C12" s="20"/>
      <c r="D12" s="20"/>
      <c r="E12" s="20"/>
      <c r="F12" s="20"/>
      <c r="G12" s="20"/>
      <c r="H12" s="20"/>
      <c r="I12" s="20"/>
      <c r="J12" s="20"/>
      <c r="K12" s="20"/>
      <c r="L12" s="37"/>
      <c r="M12" s="37"/>
      <c r="N12" s="37"/>
      <c r="O12" s="37"/>
      <c r="P12" s="20"/>
      <c r="Q12" s="20"/>
      <c r="R12" s="20"/>
      <c r="S12" s="20"/>
      <c r="T12" s="26" t="s">
        <v>10</v>
      </c>
      <c r="U12" s="33"/>
      <c r="V12" s="33"/>
      <c r="W12" s="33"/>
      <c r="X12" s="33"/>
      <c r="Y12" s="33"/>
      <c r="Z12" s="33"/>
      <c r="AA12" s="33"/>
      <c r="AB12" s="33"/>
      <c r="AC12" s="33"/>
      <c r="AD12" s="33"/>
    </row>
    <row r="13" spans="1:41" s="123" customFormat="1" ht="12" customHeight="1">
      <c r="A13" s="109" t="s">
        <v>154</v>
      </c>
      <c r="B13" s="110">
        <v>240</v>
      </c>
      <c r="C13" s="111">
        <v>36</v>
      </c>
      <c r="D13" s="111">
        <v>35</v>
      </c>
      <c r="E13" s="111">
        <v>1</v>
      </c>
      <c r="F13" s="111">
        <v>91</v>
      </c>
      <c r="G13" s="111">
        <v>86</v>
      </c>
      <c r="H13" s="111">
        <v>5</v>
      </c>
      <c r="I13" s="112"/>
      <c r="J13" s="112"/>
      <c r="K13" s="113">
        <v>14</v>
      </c>
      <c r="L13" s="114">
        <v>54</v>
      </c>
      <c r="M13" s="114">
        <v>51</v>
      </c>
      <c r="N13" s="114">
        <v>3</v>
      </c>
      <c r="O13" s="114"/>
      <c r="P13" s="115"/>
      <c r="Q13" s="115"/>
      <c r="R13" s="115"/>
      <c r="S13" s="116"/>
      <c r="T13" s="109"/>
      <c r="U13" s="117"/>
      <c r="V13" s="117"/>
      <c r="W13" s="117"/>
      <c r="X13" s="117"/>
      <c r="Y13" s="118"/>
      <c r="Z13" s="118"/>
      <c r="AA13" s="118"/>
      <c r="AB13" s="118"/>
      <c r="AC13" s="118"/>
      <c r="AD13" s="118"/>
      <c r="AE13" s="119">
        <v>16</v>
      </c>
      <c r="AF13" s="119">
        <v>1</v>
      </c>
      <c r="AG13" s="120"/>
      <c r="AH13" s="120"/>
      <c r="AI13" s="121">
        <v>14</v>
      </c>
      <c r="AJ13" s="121">
        <v>37</v>
      </c>
      <c r="AK13" s="121">
        <v>14</v>
      </c>
      <c r="AL13" s="121">
        <v>39</v>
      </c>
      <c r="AM13" s="121">
        <v>2</v>
      </c>
      <c r="AN13" s="121">
        <v>6</v>
      </c>
      <c r="AO13" s="122">
        <v>11</v>
      </c>
    </row>
    <row r="14" spans="1:41" s="123" customFormat="1" ht="12" customHeight="1">
      <c r="A14" s="109" t="s">
        <v>93</v>
      </c>
      <c r="B14" s="110">
        <v>77</v>
      </c>
      <c r="C14" s="111">
        <v>18</v>
      </c>
      <c r="D14" s="111">
        <v>14</v>
      </c>
      <c r="E14" s="111">
        <v>4</v>
      </c>
      <c r="F14" s="111">
        <v>32</v>
      </c>
      <c r="G14" s="111">
        <v>25</v>
      </c>
      <c r="H14" s="111">
        <v>7</v>
      </c>
      <c r="I14" s="112"/>
      <c r="J14" s="112"/>
      <c r="K14" s="113">
        <v>8</v>
      </c>
      <c r="L14" s="114">
        <v>20</v>
      </c>
      <c r="M14" s="114">
        <v>16.5</v>
      </c>
      <c r="N14" s="114">
        <v>3.5</v>
      </c>
      <c r="O14" s="114"/>
      <c r="P14" s="115"/>
      <c r="Q14" s="115"/>
      <c r="R14" s="115"/>
      <c r="S14" s="116"/>
      <c r="T14" s="109"/>
      <c r="U14" s="117">
        <v>3</v>
      </c>
      <c r="V14" s="117">
        <v>4</v>
      </c>
      <c r="W14" s="117">
        <v>3</v>
      </c>
      <c r="X14" s="117">
        <v>5</v>
      </c>
      <c r="Y14" s="118"/>
      <c r="Z14" s="118"/>
      <c r="AA14" s="118"/>
      <c r="AB14" s="118"/>
      <c r="AC14" s="118"/>
      <c r="AD14" s="118"/>
      <c r="AE14" s="119">
        <v>7</v>
      </c>
      <c r="AF14" s="119">
        <v>1</v>
      </c>
      <c r="AG14" s="120"/>
      <c r="AH14" s="120"/>
      <c r="AI14" s="121">
        <v>5</v>
      </c>
      <c r="AJ14" s="121">
        <v>13</v>
      </c>
      <c r="AK14" s="121">
        <v>4</v>
      </c>
      <c r="AL14" s="121">
        <v>12</v>
      </c>
      <c r="AM14" s="121">
        <v>1</v>
      </c>
      <c r="AN14" s="121">
        <v>2</v>
      </c>
      <c r="AO14" s="122">
        <v>2</v>
      </c>
    </row>
    <row r="15" spans="1:41" s="123" customFormat="1" ht="12" customHeight="1">
      <c r="A15" s="109" t="s">
        <v>77</v>
      </c>
      <c r="B15" s="110">
        <v>863</v>
      </c>
      <c r="C15" s="111">
        <v>79</v>
      </c>
      <c r="D15" s="111">
        <v>59</v>
      </c>
      <c r="E15" s="111">
        <v>12</v>
      </c>
      <c r="F15" s="111">
        <v>139</v>
      </c>
      <c r="G15" s="111">
        <v>102</v>
      </c>
      <c r="H15" s="111">
        <v>28</v>
      </c>
      <c r="I15" s="112">
        <v>8</v>
      </c>
      <c r="J15" s="112">
        <v>9</v>
      </c>
      <c r="K15" s="113">
        <v>22</v>
      </c>
      <c r="L15" s="114">
        <v>82.5</v>
      </c>
      <c r="M15" s="114">
        <v>64</v>
      </c>
      <c r="N15" s="114">
        <v>14</v>
      </c>
      <c r="O15" s="114">
        <v>4.5</v>
      </c>
      <c r="P15" s="115"/>
      <c r="Q15" s="115"/>
      <c r="R15" s="115"/>
      <c r="S15" s="116"/>
      <c r="T15" s="109"/>
      <c r="U15" s="117">
        <v>5</v>
      </c>
      <c r="V15" s="117">
        <v>8</v>
      </c>
      <c r="W15" s="117">
        <v>7</v>
      </c>
      <c r="X15" s="117">
        <v>15</v>
      </c>
      <c r="Y15" s="118">
        <v>6</v>
      </c>
      <c r="Z15" s="118">
        <v>7</v>
      </c>
      <c r="AA15" s="118">
        <v>2</v>
      </c>
      <c r="AB15" s="118">
        <v>3</v>
      </c>
      <c r="AC15" s="118">
        <v>5</v>
      </c>
      <c r="AD15" s="118">
        <v>6</v>
      </c>
      <c r="AE15" s="119">
        <v>23</v>
      </c>
      <c r="AF15" s="119">
        <v>1</v>
      </c>
      <c r="AG15" s="120"/>
      <c r="AH15" s="120"/>
      <c r="AI15" s="121">
        <v>15</v>
      </c>
      <c r="AJ15" s="121">
        <v>25</v>
      </c>
      <c r="AK15" s="121">
        <v>15</v>
      </c>
      <c r="AL15" s="121">
        <v>35</v>
      </c>
      <c r="AM15" s="121">
        <v>8</v>
      </c>
      <c r="AN15" s="121">
        <v>24</v>
      </c>
      <c r="AO15" s="122">
        <v>26</v>
      </c>
    </row>
    <row r="16" spans="1:41" s="123" customFormat="1" ht="12" customHeight="1">
      <c r="A16" s="109" t="s">
        <v>95</v>
      </c>
      <c r="B16" s="110">
        <v>89</v>
      </c>
      <c r="C16" s="111">
        <v>22</v>
      </c>
      <c r="D16" s="111">
        <v>1</v>
      </c>
      <c r="E16" s="111">
        <v>18</v>
      </c>
      <c r="F16" s="111">
        <v>58</v>
      </c>
      <c r="G16" s="111">
        <v>2</v>
      </c>
      <c r="H16" s="111">
        <v>52</v>
      </c>
      <c r="I16" s="112">
        <v>3</v>
      </c>
      <c r="J16" s="112">
        <v>4</v>
      </c>
      <c r="K16" s="113">
        <v>14</v>
      </c>
      <c r="L16" s="114">
        <v>29</v>
      </c>
      <c r="M16" s="114">
        <v>1</v>
      </c>
      <c r="N16" s="114">
        <v>26</v>
      </c>
      <c r="O16" s="114">
        <v>2</v>
      </c>
      <c r="P16" s="115"/>
      <c r="Q16" s="115"/>
      <c r="R16" s="115"/>
      <c r="S16" s="116"/>
      <c r="T16" s="109"/>
      <c r="U16" s="117">
        <v>12</v>
      </c>
      <c r="V16" s="117">
        <v>23</v>
      </c>
      <c r="W16" s="117">
        <v>14</v>
      </c>
      <c r="X16" s="117">
        <v>39</v>
      </c>
      <c r="Y16" s="118">
        <v>3</v>
      </c>
      <c r="Z16" s="118">
        <v>4</v>
      </c>
      <c r="AA16" s="118">
        <v>2</v>
      </c>
      <c r="AB16" s="118">
        <v>2</v>
      </c>
      <c r="AC16" s="118">
        <v>3</v>
      </c>
      <c r="AD16" s="118">
        <v>4</v>
      </c>
      <c r="AE16" s="119"/>
      <c r="AF16" s="119">
        <v>1</v>
      </c>
      <c r="AG16" s="120"/>
      <c r="AH16" s="120"/>
      <c r="AI16" s="121"/>
      <c r="AJ16" s="121"/>
      <c r="AK16" s="121"/>
      <c r="AL16" s="121"/>
      <c r="AM16" s="121"/>
      <c r="AN16" s="121"/>
      <c r="AO16" s="122">
        <v>1</v>
      </c>
    </row>
    <row r="17" spans="1:41" s="123" customFormat="1" ht="12" customHeight="1">
      <c r="A17" s="109" t="s">
        <v>109</v>
      </c>
      <c r="B17" s="110">
        <v>490</v>
      </c>
      <c r="C17" s="111">
        <v>184</v>
      </c>
      <c r="D17" s="111">
        <v>56</v>
      </c>
      <c r="E17" s="111">
        <v>114</v>
      </c>
      <c r="F17" s="111">
        <v>456</v>
      </c>
      <c r="G17" s="111">
        <v>94</v>
      </c>
      <c r="H17" s="111">
        <v>337</v>
      </c>
      <c r="I17" s="112">
        <v>14</v>
      </c>
      <c r="J17" s="112">
        <v>25</v>
      </c>
      <c r="K17" s="113">
        <v>102</v>
      </c>
      <c r="L17" s="114">
        <v>252.5</v>
      </c>
      <c r="M17" s="114">
        <v>67</v>
      </c>
      <c r="N17" s="114">
        <v>173</v>
      </c>
      <c r="O17" s="114">
        <v>12.5</v>
      </c>
      <c r="P17" s="115"/>
      <c r="Q17" s="115"/>
      <c r="R17" s="115"/>
      <c r="S17" s="116"/>
      <c r="T17" s="109"/>
      <c r="U17" s="117">
        <v>78</v>
      </c>
      <c r="V17" s="117">
        <v>163</v>
      </c>
      <c r="W17" s="117">
        <v>93</v>
      </c>
      <c r="X17" s="117">
        <v>225</v>
      </c>
      <c r="Y17" s="118">
        <v>13</v>
      </c>
      <c r="Z17" s="118">
        <v>21</v>
      </c>
      <c r="AA17" s="118">
        <v>9</v>
      </c>
      <c r="AB17" s="118">
        <v>15</v>
      </c>
      <c r="AC17" s="118">
        <v>13</v>
      </c>
      <c r="AD17" s="118">
        <v>21</v>
      </c>
      <c r="AE17" s="119">
        <v>40</v>
      </c>
      <c r="AF17" s="119">
        <v>11</v>
      </c>
      <c r="AG17" s="120"/>
      <c r="AH17" s="120"/>
      <c r="AI17" s="121">
        <v>15</v>
      </c>
      <c r="AJ17" s="121">
        <v>34</v>
      </c>
      <c r="AK17" s="121">
        <v>16</v>
      </c>
      <c r="AL17" s="121">
        <v>33</v>
      </c>
      <c r="AM17" s="121">
        <v>16</v>
      </c>
      <c r="AN17" s="121">
        <v>20</v>
      </c>
      <c r="AO17" s="122">
        <v>26</v>
      </c>
    </row>
    <row r="18" spans="1:41" s="123" customFormat="1" ht="12" customHeight="1">
      <c r="A18" s="109" t="s">
        <v>79</v>
      </c>
      <c r="B18" s="110">
        <v>1169</v>
      </c>
      <c r="C18" s="111">
        <v>99</v>
      </c>
      <c r="D18" s="111">
        <v>55</v>
      </c>
      <c r="E18" s="111">
        <v>26</v>
      </c>
      <c r="F18" s="111">
        <v>195</v>
      </c>
      <c r="G18" s="111">
        <v>105</v>
      </c>
      <c r="H18" s="111">
        <v>61</v>
      </c>
      <c r="I18" s="112">
        <v>18</v>
      </c>
      <c r="J18" s="112">
        <v>29</v>
      </c>
      <c r="K18" s="113">
        <v>35</v>
      </c>
      <c r="L18" s="114">
        <v>108.5</v>
      </c>
      <c r="M18" s="114">
        <v>61</v>
      </c>
      <c r="N18" s="114">
        <v>33</v>
      </c>
      <c r="O18" s="114">
        <v>14.5</v>
      </c>
      <c r="P18" s="115"/>
      <c r="Q18" s="115"/>
      <c r="R18" s="115"/>
      <c r="S18" s="116"/>
      <c r="T18" s="109"/>
      <c r="U18" s="117">
        <v>10</v>
      </c>
      <c r="V18" s="117">
        <v>14</v>
      </c>
      <c r="W18" s="117">
        <v>17</v>
      </c>
      <c r="X18" s="117">
        <v>34</v>
      </c>
      <c r="Y18" s="118">
        <v>12</v>
      </c>
      <c r="Z18" s="118">
        <v>15</v>
      </c>
      <c r="AA18" s="118">
        <v>5</v>
      </c>
      <c r="AB18" s="118">
        <v>6</v>
      </c>
      <c r="AC18" s="118">
        <v>10</v>
      </c>
      <c r="AD18" s="118">
        <v>13</v>
      </c>
      <c r="AE18" s="119">
        <v>16</v>
      </c>
      <c r="AF18" s="119">
        <v>4</v>
      </c>
      <c r="AG18" s="120"/>
      <c r="AH18" s="120"/>
      <c r="AI18" s="121">
        <v>20</v>
      </c>
      <c r="AJ18" s="121">
        <v>35</v>
      </c>
      <c r="AK18" s="121">
        <v>18</v>
      </c>
      <c r="AL18" s="121">
        <v>31</v>
      </c>
      <c r="AM18" s="121">
        <v>7</v>
      </c>
      <c r="AN18" s="121">
        <v>9</v>
      </c>
      <c r="AO18" s="122">
        <v>31</v>
      </c>
    </row>
    <row r="19" spans="1:41" s="123" customFormat="1" ht="12" customHeight="1">
      <c r="A19" s="109" t="s">
        <v>110</v>
      </c>
      <c r="B19" s="110">
        <v>496</v>
      </c>
      <c r="C19" s="111">
        <v>60</v>
      </c>
      <c r="D19" s="111">
        <v>50</v>
      </c>
      <c r="E19" s="111">
        <v>9</v>
      </c>
      <c r="F19" s="111">
        <v>153</v>
      </c>
      <c r="G19" s="111">
        <v>129</v>
      </c>
      <c r="H19" s="111">
        <v>23</v>
      </c>
      <c r="I19" s="112">
        <v>1</v>
      </c>
      <c r="J19" s="112">
        <v>1</v>
      </c>
      <c r="K19" s="113">
        <v>24</v>
      </c>
      <c r="L19" s="114">
        <v>85.5</v>
      </c>
      <c r="M19" s="114">
        <v>73.5</v>
      </c>
      <c r="N19" s="114">
        <v>11.5</v>
      </c>
      <c r="O19" s="114">
        <v>0.5</v>
      </c>
      <c r="P19" s="115"/>
      <c r="Q19" s="115"/>
      <c r="R19" s="115"/>
      <c r="S19" s="116"/>
      <c r="T19" s="109"/>
      <c r="U19" s="117">
        <v>3</v>
      </c>
      <c r="V19" s="117">
        <v>8</v>
      </c>
      <c r="W19" s="117">
        <v>7</v>
      </c>
      <c r="X19" s="117">
        <v>17</v>
      </c>
      <c r="Y19" s="118"/>
      <c r="Z19" s="118"/>
      <c r="AA19" s="118"/>
      <c r="AB19" s="118"/>
      <c r="AC19" s="118"/>
      <c r="AD19" s="118"/>
      <c r="AE19" s="119">
        <v>18</v>
      </c>
      <c r="AF19" s="119">
        <v>2</v>
      </c>
      <c r="AG19" s="120"/>
      <c r="AH19" s="120"/>
      <c r="AI19" s="121">
        <v>21</v>
      </c>
      <c r="AJ19" s="121">
        <v>54</v>
      </c>
      <c r="AK19" s="121">
        <v>16</v>
      </c>
      <c r="AL19" s="121">
        <v>47</v>
      </c>
      <c r="AM19" s="121">
        <v>3</v>
      </c>
      <c r="AN19" s="121">
        <v>3</v>
      </c>
      <c r="AO19" s="122">
        <v>25</v>
      </c>
    </row>
    <row r="20" spans="1:41" s="123" customFormat="1" ht="12" customHeight="1">
      <c r="A20" s="109" t="s">
        <v>80</v>
      </c>
      <c r="B20" s="110">
        <v>102</v>
      </c>
      <c r="C20" s="111">
        <v>40</v>
      </c>
      <c r="D20" s="111">
        <v>10</v>
      </c>
      <c r="E20" s="111">
        <v>19</v>
      </c>
      <c r="F20" s="111">
        <v>70</v>
      </c>
      <c r="G20" s="111">
        <v>25</v>
      </c>
      <c r="H20" s="111">
        <v>28</v>
      </c>
      <c r="I20" s="112">
        <v>11</v>
      </c>
      <c r="J20" s="112">
        <v>17</v>
      </c>
      <c r="K20" s="113">
        <v>21</v>
      </c>
      <c r="L20" s="114">
        <v>36.5</v>
      </c>
      <c r="M20" s="114">
        <v>13.5</v>
      </c>
      <c r="N20" s="114">
        <v>14.5</v>
      </c>
      <c r="O20" s="114">
        <v>8.5</v>
      </c>
      <c r="P20" s="115"/>
      <c r="Q20" s="115"/>
      <c r="R20" s="115"/>
      <c r="S20" s="116"/>
      <c r="T20" s="109"/>
      <c r="U20" s="117">
        <v>11</v>
      </c>
      <c r="V20" s="117">
        <v>15</v>
      </c>
      <c r="W20" s="117">
        <v>13</v>
      </c>
      <c r="X20" s="117">
        <v>17</v>
      </c>
      <c r="Y20" s="118">
        <v>8</v>
      </c>
      <c r="Z20" s="118">
        <v>13</v>
      </c>
      <c r="AA20" s="118">
        <v>5</v>
      </c>
      <c r="AB20" s="118">
        <v>8</v>
      </c>
      <c r="AC20" s="118">
        <v>8</v>
      </c>
      <c r="AD20" s="118">
        <v>13</v>
      </c>
      <c r="AE20" s="119">
        <v>3</v>
      </c>
      <c r="AF20" s="119"/>
      <c r="AG20" s="120"/>
      <c r="AH20" s="120"/>
      <c r="AI20" s="121">
        <v>5</v>
      </c>
      <c r="AJ20" s="121">
        <v>10</v>
      </c>
      <c r="AK20" s="121">
        <v>6</v>
      </c>
      <c r="AL20" s="121">
        <v>11</v>
      </c>
      <c r="AM20" s="121"/>
      <c r="AN20" s="121"/>
      <c r="AO20" s="122">
        <v>4</v>
      </c>
    </row>
    <row r="21" spans="1:41" s="123" customFormat="1" ht="12" customHeight="1">
      <c r="A21" s="109" t="s">
        <v>111</v>
      </c>
      <c r="B21" s="110">
        <v>330</v>
      </c>
      <c r="C21" s="111">
        <v>78</v>
      </c>
      <c r="D21" s="111">
        <v>49</v>
      </c>
      <c r="E21" s="111">
        <v>20</v>
      </c>
      <c r="F21" s="111">
        <v>139</v>
      </c>
      <c r="G21" s="111">
        <v>88</v>
      </c>
      <c r="H21" s="111">
        <v>40</v>
      </c>
      <c r="I21" s="112">
        <v>9</v>
      </c>
      <c r="J21" s="112">
        <v>11</v>
      </c>
      <c r="K21" s="113">
        <v>20</v>
      </c>
      <c r="L21" s="114">
        <v>86.5</v>
      </c>
      <c r="M21" s="114">
        <v>59.5</v>
      </c>
      <c r="N21" s="114">
        <v>21.5</v>
      </c>
      <c r="O21" s="114">
        <v>5.5</v>
      </c>
      <c r="P21" s="115"/>
      <c r="Q21" s="115"/>
      <c r="R21" s="115"/>
      <c r="S21" s="116"/>
      <c r="T21" s="109"/>
      <c r="U21" s="117">
        <v>6</v>
      </c>
      <c r="V21" s="117">
        <v>10</v>
      </c>
      <c r="W21" s="117">
        <v>12</v>
      </c>
      <c r="X21" s="117">
        <v>25</v>
      </c>
      <c r="Y21" s="118">
        <v>5</v>
      </c>
      <c r="Z21" s="118">
        <v>6</v>
      </c>
      <c r="AA21" s="118">
        <v>1</v>
      </c>
      <c r="AB21" s="118">
        <v>1</v>
      </c>
      <c r="AC21" s="118">
        <v>5</v>
      </c>
      <c r="AD21" s="118">
        <v>6</v>
      </c>
      <c r="AE21" s="119">
        <v>29</v>
      </c>
      <c r="AF21" s="119">
        <v>4</v>
      </c>
      <c r="AG21" s="120"/>
      <c r="AH21" s="120"/>
      <c r="AI21" s="121">
        <v>13</v>
      </c>
      <c r="AJ21" s="121">
        <v>32</v>
      </c>
      <c r="AK21" s="121">
        <v>11</v>
      </c>
      <c r="AL21" s="121">
        <v>26</v>
      </c>
      <c r="AM21" s="121">
        <v>5</v>
      </c>
      <c r="AN21" s="121">
        <v>5</v>
      </c>
      <c r="AO21" s="122">
        <v>23</v>
      </c>
    </row>
    <row r="22" spans="1:41" s="123" customFormat="1" ht="12" customHeight="1">
      <c r="A22" s="109" t="s">
        <v>112</v>
      </c>
      <c r="B22" s="110">
        <v>113</v>
      </c>
      <c r="C22" s="111">
        <v>11</v>
      </c>
      <c r="D22" s="111">
        <v>11</v>
      </c>
      <c r="E22" s="111"/>
      <c r="F22" s="111">
        <v>17</v>
      </c>
      <c r="G22" s="111">
        <v>17</v>
      </c>
      <c r="H22" s="111"/>
      <c r="I22" s="112"/>
      <c r="J22" s="112"/>
      <c r="K22" s="113">
        <v>2</v>
      </c>
      <c r="L22" s="114">
        <v>12</v>
      </c>
      <c r="M22" s="114">
        <v>12</v>
      </c>
      <c r="N22" s="114"/>
      <c r="O22" s="114"/>
      <c r="P22" s="115"/>
      <c r="Q22" s="115"/>
      <c r="R22" s="115"/>
      <c r="S22" s="116"/>
      <c r="T22" s="109"/>
      <c r="U22" s="117"/>
      <c r="V22" s="117"/>
      <c r="W22" s="117"/>
      <c r="X22" s="117"/>
      <c r="Y22" s="118"/>
      <c r="Z22" s="118"/>
      <c r="AA22" s="118"/>
      <c r="AB22" s="118"/>
      <c r="AC22" s="118"/>
      <c r="AD22" s="118"/>
      <c r="AE22" s="119">
        <v>7</v>
      </c>
      <c r="AF22" s="119"/>
      <c r="AG22" s="120"/>
      <c r="AH22" s="120"/>
      <c r="AI22" s="121">
        <v>2</v>
      </c>
      <c r="AJ22" s="121">
        <v>6</v>
      </c>
      <c r="AK22" s="121"/>
      <c r="AL22" s="121"/>
      <c r="AM22" s="121">
        <v>1</v>
      </c>
      <c r="AN22" s="121">
        <v>1</v>
      </c>
      <c r="AO22" s="122">
        <v>4</v>
      </c>
    </row>
    <row r="23" spans="1:41" s="123" customFormat="1" ht="12" customHeight="1">
      <c r="A23" s="109" t="s">
        <v>113</v>
      </c>
      <c r="B23" s="110">
        <v>2360</v>
      </c>
      <c r="C23" s="111">
        <v>147</v>
      </c>
      <c r="D23" s="111">
        <v>126</v>
      </c>
      <c r="E23" s="111">
        <v>20</v>
      </c>
      <c r="F23" s="111">
        <v>458</v>
      </c>
      <c r="G23" s="111">
        <v>361</v>
      </c>
      <c r="H23" s="111">
        <v>96</v>
      </c>
      <c r="I23" s="112">
        <v>1</v>
      </c>
      <c r="J23" s="112">
        <v>1</v>
      </c>
      <c r="K23" s="113">
        <v>78</v>
      </c>
      <c r="L23" s="114">
        <v>242</v>
      </c>
      <c r="M23" s="114">
        <v>196.75</v>
      </c>
      <c r="N23" s="114">
        <v>44.75</v>
      </c>
      <c r="O23" s="114">
        <v>0.5</v>
      </c>
      <c r="P23" s="115"/>
      <c r="Q23" s="115"/>
      <c r="R23" s="115"/>
      <c r="S23" s="116"/>
      <c r="T23" s="109"/>
      <c r="U23" s="117">
        <v>11</v>
      </c>
      <c r="V23" s="117">
        <v>38</v>
      </c>
      <c r="W23" s="117">
        <v>15</v>
      </c>
      <c r="X23" s="117">
        <v>51</v>
      </c>
      <c r="Y23" s="118">
        <v>1</v>
      </c>
      <c r="Z23" s="118">
        <v>1</v>
      </c>
      <c r="AA23" s="118">
        <v>1</v>
      </c>
      <c r="AB23" s="118">
        <v>1</v>
      </c>
      <c r="AC23" s="118">
        <v>1</v>
      </c>
      <c r="AD23" s="118">
        <v>1</v>
      </c>
      <c r="AE23" s="119">
        <v>41</v>
      </c>
      <c r="AF23" s="119">
        <v>9</v>
      </c>
      <c r="AG23" s="120"/>
      <c r="AH23" s="120"/>
      <c r="AI23" s="121">
        <v>66</v>
      </c>
      <c r="AJ23" s="121">
        <v>190</v>
      </c>
      <c r="AK23" s="121">
        <v>47</v>
      </c>
      <c r="AL23" s="121">
        <v>143</v>
      </c>
      <c r="AM23" s="121">
        <v>8</v>
      </c>
      <c r="AN23" s="121">
        <v>22</v>
      </c>
      <c r="AO23" s="122">
        <v>54</v>
      </c>
    </row>
    <row r="24" spans="1:41" s="123" customFormat="1" ht="12" customHeight="1">
      <c r="A24" s="109" t="s">
        <v>81</v>
      </c>
      <c r="B24" s="110">
        <v>324</v>
      </c>
      <c r="C24" s="111">
        <v>69</v>
      </c>
      <c r="D24" s="111">
        <v>30</v>
      </c>
      <c r="E24" s="111">
        <v>32</v>
      </c>
      <c r="F24" s="111">
        <v>125</v>
      </c>
      <c r="G24" s="111">
        <v>53</v>
      </c>
      <c r="H24" s="111">
        <v>63</v>
      </c>
      <c r="I24" s="112">
        <v>7</v>
      </c>
      <c r="J24" s="112">
        <v>9</v>
      </c>
      <c r="K24" s="113">
        <v>31</v>
      </c>
      <c r="L24" s="114">
        <v>72.5</v>
      </c>
      <c r="M24" s="114">
        <v>36.5</v>
      </c>
      <c r="N24" s="114">
        <v>31.5</v>
      </c>
      <c r="O24" s="114">
        <v>4.5</v>
      </c>
      <c r="P24" s="115"/>
      <c r="Q24" s="115"/>
      <c r="R24" s="115"/>
      <c r="S24" s="116"/>
      <c r="T24" s="109"/>
      <c r="U24" s="117">
        <v>18</v>
      </c>
      <c r="V24" s="117">
        <v>29</v>
      </c>
      <c r="W24" s="117">
        <v>23</v>
      </c>
      <c r="X24" s="117">
        <v>38</v>
      </c>
      <c r="Y24" s="118">
        <v>4</v>
      </c>
      <c r="Z24" s="118">
        <v>5</v>
      </c>
      <c r="AA24" s="118">
        <v>1</v>
      </c>
      <c r="AB24" s="118">
        <v>1</v>
      </c>
      <c r="AC24" s="118">
        <v>4</v>
      </c>
      <c r="AD24" s="118">
        <v>5</v>
      </c>
      <c r="AE24" s="119">
        <v>20</v>
      </c>
      <c r="AF24" s="119">
        <v>4</v>
      </c>
      <c r="AG24" s="120"/>
      <c r="AH24" s="120"/>
      <c r="AI24" s="121">
        <v>12</v>
      </c>
      <c r="AJ24" s="121">
        <v>20</v>
      </c>
      <c r="AK24" s="121">
        <v>11</v>
      </c>
      <c r="AL24" s="121">
        <v>17</v>
      </c>
      <c r="AM24" s="121">
        <v>2</v>
      </c>
      <c r="AN24" s="121">
        <v>3</v>
      </c>
      <c r="AO24" s="122">
        <v>14</v>
      </c>
    </row>
    <row r="25" spans="1:41" s="123" customFormat="1" ht="12" customHeight="1">
      <c r="A25" s="109" t="s">
        <v>82</v>
      </c>
      <c r="B25" s="110">
        <v>2307</v>
      </c>
      <c r="C25" s="111">
        <v>349</v>
      </c>
      <c r="D25" s="111">
        <v>319</v>
      </c>
      <c r="E25" s="111">
        <v>25</v>
      </c>
      <c r="F25" s="111">
        <v>656</v>
      </c>
      <c r="G25" s="111">
        <v>585</v>
      </c>
      <c r="H25" s="111">
        <v>61</v>
      </c>
      <c r="I25" s="112">
        <v>5</v>
      </c>
      <c r="J25" s="112">
        <v>10</v>
      </c>
      <c r="K25" s="113">
        <v>110</v>
      </c>
      <c r="L25" s="114">
        <v>426.5</v>
      </c>
      <c r="M25" s="114">
        <v>390.5</v>
      </c>
      <c r="N25" s="114">
        <v>31</v>
      </c>
      <c r="O25" s="114">
        <v>5</v>
      </c>
      <c r="P25" s="115"/>
      <c r="Q25" s="115"/>
      <c r="R25" s="115"/>
      <c r="S25" s="116"/>
      <c r="T25" s="109"/>
      <c r="U25" s="117">
        <v>11</v>
      </c>
      <c r="V25" s="117">
        <v>25</v>
      </c>
      <c r="W25" s="117">
        <v>14</v>
      </c>
      <c r="X25" s="117">
        <v>31</v>
      </c>
      <c r="Y25" s="118">
        <v>4</v>
      </c>
      <c r="Z25" s="118">
        <v>8</v>
      </c>
      <c r="AA25" s="118">
        <v>2</v>
      </c>
      <c r="AB25" s="118">
        <v>3</v>
      </c>
      <c r="AC25" s="118">
        <v>4</v>
      </c>
      <c r="AD25" s="118">
        <v>8</v>
      </c>
      <c r="AE25" s="119">
        <v>191</v>
      </c>
      <c r="AF25" s="119">
        <v>3</v>
      </c>
      <c r="AG25" s="120"/>
      <c r="AH25" s="120"/>
      <c r="AI25" s="121">
        <v>97</v>
      </c>
      <c r="AJ25" s="121">
        <v>201</v>
      </c>
      <c r="AK25" s="121">
        <v>80</v>
      </c>
      <c r="AL25" s="121">
        <v>166</v>
      </c>
      <c r="AM25" s="121">
        <v>36</v>
      </c>
      <c r="AN25" s="121">
        <v>44</v>
      </c>
      <c r="AO25" s="122">
        <v>87</v>
      </c>
    </row>
    <row r="26" spans="1:41" s="123" customFormat="1" ht="12" customHeight="1">
      <c r="A26" s="109" t="s">
        <v>114</v>
      </c>
      <c r="B26" s="110">
        <v>14</v>
      </c>
      <c r="C26" s="111">
        <v>2</v>
      </c>
      <c r="D26" s="111"/>
      <c r="E26" s="111">
        <v>2</v>
      </c>
      <c r="F26" s="111">
        <v>4</v>
      </c>
      <c r="G26" s="111"/>
      <c r="H26" s="111">
        <v>4</v>
      </c>
      <c r="I26" s="112"/>
      <c r="J26" s="112"/>
      <c r="K26" s="113"/>
      <c r="L26" s="114">
        <v>2.5</v>
      </c>
      <c r="M26" s="114"/>
      <c r="N26" s="114">
        <v>2.5</v>
      </c>
      <c r="O26" s="114"/>
      <c r="P26" s="115"/>
      <c r="Q26" s="115"/>
      <c r="R26" s="115"/>
      <c r="S26" s="116"/>
      <c r="T26" s="109"/>
      <c r="U26" s="117"/>
      <c r="V26" s="117"/>
      <c r="W26" s="117"/>
      <c r="X26" s="117"/>
      <c r="Y26" s="118"/>
      <c r="Z26" s="118"/>
      <c r="AA26" s="118"/>
      <c r="AB26" s="118"/>
      <c r="AC26" s="118"/>
      <c r="AD26" s="118"/>
      <c r="AE26" s="119"/>
      <c r="AF26" s="119">
        <v>1</v>
      </c>
      <c r="AG26" s="120"/>
      <c r="AH26" s="120"/>
      <c r="AI26" s="121"/>
      <c r="AJ26" s="121"/>
      <c r="AK26" s="121"/>
      <c r="AL26" s="121"/>
      <c r="AM26" s="121"/>
      <c r="AN26" s="121"/>
      <c r="AO26" s="122">
        <v>1</v>
      </c>
    </row>
    <row r="27" spans="1:41" s="123" customFormat="1" ht="12" customHeight="1">
      <c r="A27" s="109" t="s">
        <v>83</v>
      </c>
      <c r="B27" s="110">
        <v>335</v>
      </c>
      <c r="C27" s="111">
        <v>5</v>
      </c>
      <c r="D27" s="111">
        <v>5</v>
      </c>
      <c r="E27" s="111"/>
      <c r="F27" s="111">
        <v>24</v>
      </c>
      <c r="G27" s="111">
        <v>24</v>
      </c>
      <c r="H27" s="111"/>
      <c r="I27" s="112"/>
      <c r="J27" s="112"/>
      <c r="K27" s="113">
        <v>1</v>
      </c>
      <c r="L27" s="114">
        <v>10</v>
      </c>
      <c r="M27" s="114">
        <v>10</v>
      </c>
      <c r="N27" s="114"/>
      <c r="O27" s="114"/>
      <c r="P27" s="115"/>
      <c r="Q27" s="115"/>
      <c r="R27" s="115"/>
      <c r="S27" s="116"/>
      <c r="T27" s="109"/>
      <c r="U27" s="117"/>
      <c r="V27" s="117"/>
      <c r="W27" s="117"/>
      <c r="X27" s="117"/>
      <c r="Y27" s="118"/>
      <c r="Z27" s="118"/>
      <c r="AA27" s="118"/>
      <c r="AB27" s="118"/>
      <c r="AC27" s="118"/>
      <c r="AD27" s="118"/>
      <c r="AE27" s="119">
        <v>3</v>
      </c>
      <c r="AF27" s="119"/>
      <c r="AG27" s="120"/>
      <c r="AH27" s="120"/>
      <c r="AI27" s="121">
        <v>1</v>
      </c>
      <c r="AJ27" s="121">
        <v>1</v>
      </c>
      <c r="AK27" s="121">
        <v>1</v>
      </c>
      <c r="AL27" s="121">
        <v>1</v>
      </c>
      <c r="AM27" s="121">
        <v>1</v>
      </c>
      <c r="AN27" s="121">
        <v>1</v>
      </c>
      <c r="AO27" s="122">
        <v>4</v>
      </c>
    </row>
    <row r="28" spans="1:41" s="123" customFormat="1" ht="12" customHeight="1">
      <c r="A28" s="109" t="s">
        <v>115</v>
      </c>
      <c r="B28" s="110">
        <v>8</v>
      </c>
      <c r="C28" s="111"/>
      <c r="D28" s="111"/>
      <c r="E28" s="111"/>
      <c r="F28" s="111"/>
      <c r="G28" s="111"/>
      <c r="H28" s="111"/>
      <c r="I28" s="112"/>
      <c r="J28" s="112"/>
      <c r="K28" s="113"/>
      <c r="L28" s="114"/>
      <c r="M28" s="114"/>
      <c r="N28" s="114"/>
      <c r="O28" s="114"/>
      <c r="P28" s="115"/>
      <c r="Q28" s="115"/>
      <c r="R28" s="115"/>
      <c r="S28" s="116"/>
      <c r="T28" s="109"/>
      <c r="U28" s="117"/>
      <c r="V28" s="117"/>
      <c r="W28" s="117"/>
      <c r="X28" s="117"/>
      <c r="Y28" s="118"/>
      <c r="Z28" s="118"/>
      <c r="AA28" s="118"/>
      <c r="AB28" s="118"/>
      <c r="AC28" s="118"/>
      <c r="AD28" s="118"/>
      <c r="AE28" s="119"/>
      <c r="AF28" s="119"/>
      <c r="AG28" s="120"/>
      <c r="AH28" s="120"/>
      <c r="AI28" s="121"/>
      <c r="AJ28" s="121"/>
      <c r="AK28" s="121"/>
      <c r="AL28" s="121"/>
      <c r="AM28" s="121"/>
      <c r="AN28" s="121"/>
      <c r="AO28" s="122"/>
    </row>
    <row r="29" spans="1:41" s="123" customFormat="1" ht="12" customHeight="1">
      <c r="A29" s="109" t="s">
        <v>96</v>
      </c>
      <c r="B29" s="110">
        <v>74</v>
      </c>
      <c r="C29" s="111"/>
      <c r="D29" s="111"/>
      <c r="E29" s="111"/>
      <c r="F29" s="111"/>
      <c r="G29" s="111"/>
      <c r="H29" s="111"/>
      <c r="I29" s="112"/>
      <c r="J29" s="112"/>
      <c r="K29" s="113"/>
      <c r="L29" s="114"/>
      <c r="M29" s="114"/>
      <c r="N29" s="114"/>
      <c r="O29" s="114"/>
      <c r="P29" s="115"/>
      <c r="Q29" s="115"/>
      <c r="R29" s="115"/>
      <c r="S29" s="116"/>
      <c r="T29" s="109"/>
      <c r="U29" s="117"/>
      <c r="V29" s="117"/>
      <c r="W29" s="117"/>
      <c r="X29" s="117"/>
      <c r="Y29" s="118"/>
      <c r="Z29" s="118"/>
      <c r="AA29" s="118"/>
      <c r="AB29" s="118"/>
      <c r="AC29" s="118"/>
      <c r="AD29" s="118"/>
      <c r="AE29" s="119"/>
      <c r="AF29" s="119"/>
      <c r="AG29" s="120"/>
      <c r="AH29" s="120"/>
      <c r="AI29" s="121"/>
      <c r="AJ29" s="121"/>
      <c r="AK29" s="121"/>
      <c r="AL29" s="121"/>
      <c r="AM29" s="121"/>
      <c r="AN29" s="121"/>
      <c r="AO29" s="122"/>
    </row>
    <row r="30" spans="1:41" s="123" customFormat="1" ht="12" customHeight="1">
      <c r="A30" s="109" t="s">
        <v>91</v>
      </c>
      <c r="B30" s="110">
        <v>1</v>
      </c>
      <c r="C30" s="111">
        <v>28</v>
      </c>
      <c r="D30" s="111">
        <v>19</v>
      </c>
      <c r="E30" s="111">
        <v>6</v>
      </c>
      <c r="F30" s="111">
        <v>51</v>
      </c>
      <c r="G30" s="111">
        <v>35</v>
      </c>
      <c r="H30" s="111">
        <v>13</v>
      </c>
      <c r="I30" s="112">
        <v>3</v>
      </c>
      <c r="J30" s="112">
        <v>3</v>
      </c>
      <c r="K30" s="113">
        <v>8</v>
      </c>
      <c r="L30" s="114">
        <v>32.5</v>
      </c>
      <c r="M30" s="114">
        <v>23.5</v>
      </c>
      <c r="N30" s="114">
        <v>7.5</v>
      </c>
      <c r="O30" s="114">
        <v>1.5</v>
      </c>
      <c r="P30" s="115"/>
      <c r="Q30" s="115"/>
      <c r="R30" s="115"/>
      <c r="S30" s="116"/>
      <c r="T30" s="109"/>
      <c r="U30" s="117">
        <v>5</v>
      </c>
      <c r="V30" s="117">
        <v>10</v>
      </c>
      <c r="W30" s="117">
        <v>4</v>
      </c>
      <c r="X30" s="117">
        <v>8</v>
      </c>
      <c r="Y30" s="118">
        <v>2</v>
      </c>
      <c r="Z30" s="118">
        <v>2</v>
      </c>
      <c r="AA30" s="118"/>
      <c r="AB30" s="118"/>
      <c r="AC30" s="118">
        <v>2</v>
      </c>
      <c r="AD30" s="118">
        <v>2</v>
      </c>
      <c r="AE30" s="119">
        <v>12</v>
      </c>
      <c r="AF30" s="119">
        <v>2</v>
      </c>
      <c r="AG30" s="120"/>
      <c r="AH30" s="120"/>
      <c r="AI30" s="121">
        <v>3</v>
      </c>
      <c r="AJ30" s="121">
        <v>9</v>
      </c>
      <c r="AK30" s="121">
        <v>3</v>
      </c>
      <c r="AL30" s="121">
        <v>10</v>
      </c>
      <c r="AM30" s="121">
        <v>1</v>
      </c>
      <c r="AN30" s="121">
        <v>2</v>
      </c>
      <c r="AO30" s="122">
        <v>7</v>
      </c>
    </row>
    <row r="31" spans="1:41" s="123" customFormat="1" ht="12" customHeight="1">
      <c r="A31" s="109" t="s">
        <v>116</v>
      </c>
      <c r="B31" s="110">
        <v>113</v>
      </c>
      <c r="C31" s="111">
        <v>26</v>
      </c>
      <c r="D31" s="111">
        <v>7</v>
      </c>
      <c r="E31" s="111">
        <v>14</v>
      </c>
      <c r="F31" s="111">
        <v>131</v>
      </c>
      <c r="G31" s="111">
        <v>30</v>
      </c>
      <c r="H31" s="111">
        <v>89</v>
      </c>
      <c r="I31" s="112">
        <v>5</v>
      </c>
      <c r="J31" s="112">
        <v>12</v>
      </c>
      <c r="K31" s="113">
        <v>13</v>
      </c>
      <c r="L31" s="114">
        <v>58.5</v>
      </c>
      <c r="M31" s="114">
        <v>14.5</v>
      </c>
      <c r="N31" s="114">
        <v>38</v>
      </c>
      <c r="O31" s="114">
        <v>6</v>
      </c>
      <c r="P31" s="115"/>
      <c r="Q31" s="115"/>
      <c r="R31" s="115"/>
      <c r="S31" s="116"/>
      <c r="T31" s="109"/>
      <c r="U31" s="117">
        <v>8</v>
      </c>
      <c r="V31" s="117">
        <v>21</v>
      </c>
      <c r="W31" s="117">
        <v>10</v>
      </c>
      <c r="X31" s="117">
        <v>54</v>
      </c>
      <c r="Y31" s="118">
        <v>2</v>
      </c>
      <c r="Z31" s="118">
        <v>2</v>
      </c>
      <c r="AA31" s="118">
        <v>2</v>
      </c>
      <c r="AB31" s="118">
        <v>2</v>
      </c>
      <c r="AC31" s="118">
        <v>1</v>
      </c>
      <c r="AD31" s="118">
        <v>1</v>
      </c>
      <c r="AE31" s="119"/>
      <c r="AF31" s="119">
        <v>2</v>
      </c>
      <c r="AG31" s="120"/>
      <c r="AH31" s="120"/>
      <c r="AI31" s="121">
        <v>3</v>
      </c>
      <c r="AJ31" s="121">
        <v>4</v>
      </c>
      <c r="AK31" s="121">
        <v>3</v>
      </c>
      <c r="AL31" s="121">
        <v>10</v>
      </c>
      <c r="AM31" s="121">
        <v>2</v>
      </c>
      <c r="AN31" s="121">
        <v>9</v>
      </c>
      <c r="AO31" s="122">
        <v>7</v>
      </c>
    </row>
    <row r="32" spans="1:41" s="123" customFormat="1" ht="12" customHeight="1">
      <c r="A32" s="109" t="s">
        <v>117</v>
      </c>
      <c r="B32" s="110">
        <v>232</v>
      </c>
      <c r="C32" s="111">
        <v>86</v>
      </c>
      <c r="D32" s="111">
        <v>20</v>
      </c>
      <c r="E32" s="111">
        <v>61</v>
      </c>
      <c r="F32" s="111">
        <v>243</v>
      </c>
      <c r="G32" s="111">
        <v>59</v>
      </c>
      <c r="H32" s="111">
        <v>170</v>
      </c>
      <c r="I32" s="112">
        <v>5</v>
      </c>
      <c r="J32" s="112">
        <v>14</v>
      </c>
      <c r="K32" s="113">
        <v>62</v>
      </c>
      <c r="L32" s="114">
        <v>129</v>
      </c>
      <c r="M32" s="114">
        <v>33.5</v>
      </c>
      <c r="N32" s="114">
        <v>88.5</v>
      </c>
      <c r="O32" s="114">
        <v>7</v>
      </c>
      <c r="P32" s="115"/>
      <c r="Q32" s="115"/>
      <c r="R32" s="115"/>
      <c r="S32" s="116"/>
      <c r="T32" s="109"/>
      <c r="U32" s="117">
        <v>47</v>
      </c>
      <c r="V32" s="117">
        <v>98</v>
      </c>
      <c r="W32" s="117">
        <v>53</v>
      </c>
      <c r="X32" s="117">
        <v>136</v>
      </c>
      <c r="Y32" s="118">
        <v>4</v>
      </c>
      <c r="Z32" s="118">
        <v>13</v>
      </c>
      <c r="AA32" s="118">
        <v>4</v>
      </c>
      <c r="AB32" s="118">
        <v>13</v>
      </c>
      <c r="AC32" s="118">
        <v>3</v>
      </c>
      <c r="AD32" s="118">
        <v>12</v>
      </c>
      <c r="AE32" s="119">
        <v>9</v>
      </c>
      <c r="AF32" s="119">
        <v>6</v>
      </c>
      <c r="AG32" s="120"/>
      <c r="AH32" s="120"/>
      <c r="AI32" s="121">
        <v>11</v>
      </c>
      <c r="AJ32" s="121">
        <v>28</v>
      </c>
      <c r="AK32" s="121">
        <v>11</v>
      </c>
      <c r="AL32" s="121">
        <v>29</v>
      </c>
      <c r="AM32" s="121">
        <v>3</v>
      </c>
      <c r="AN32" s="121">
        <v>10</v>
      </c>
      <c r="AO32" s="122">
        <v>12</v>
      </c>
    </row>
    <row r="33" spans="1:41" s="123" customFormat="1" ht="12" customHeight="1">
      <c r="A33" s="109" t="s">
        <v>118</v>
      </c>
      <c r="B33" s="110">
        <v>226</v>
      </c>
      <c r="C33" s="111">
        <v>25</v>
      </c>
      <c r="D33" s="111">
        <v>12</v>
      </c>
      <c r="E33" s="111">
        <v>13</v>
      </c>
      <c r="F33" s="111">
        <v>125</v>
      </c>
      <c r="G33" s="111">
        <v>76</v>
      </c>
      <c r="H33" s="111">
        <v>49</v>
      </c>
      <c r="I33" s="112"/>
      <c r="J33" s="112"/>
      <c r="K33" s="113">
        <v>17</v>
      </c>
      <c r="L33" s="114">
        <v>57.5</v>
      </c>
      <c r="M33" s="114">
        <v>32.5</v>
      </c>
      <c r="N33" s="114">
        <v>25</v>
      </c>
      <c r="O33" s="114"/>
      <c r="P33" s="115"/>
      <c r="Q33" s="115"/>
      <c r="R33" s="115"/>
      <c r="S33" s="116"/>
      <c r="T33" s="109"/>
      <c r="U33" s="117">
        <v>10</v>
      </c>
      <c r="V33" s="117">
        <v>28</v>
      </c>
      <c r="W33" s="117">
        <v>12</v>
      </c>
      <c r="X33" s="117">
        <v>32</v>
      </c>
      <c r="Y33" s="118"/>
      <c r="Z33" s="118"/>
      <c r="AA33" s="118"/>
      <c r="AB33" s="118"/>
      <c r="AC33" s="118"/>
      <c r="AD33" s="118"/>
      <c r="AE33" s="119"/>
      <c r="AF33" s="119">
        <v>1</v>
      </c>
      <c r="AG33" s="120"/>
      <c r="AH33" s="120"/>
      <c r="AI33" s="121">
        <v>7</v>
      </c>
      <c r="AJ33" s="121">
        <v>17</v>
      </c>
      <c r="AK33" s="121">
        <v>7</v>
      </c>
      <c r="AL33" s="121">
        <v>17</v>
      </c>
      <c r="AM33" s="121">
        <v>1</v>
      </c>
      <c r="AN33" s="121">
        <v>2</v>
      </c>
      <c r="AO33" s="122">
        <v>7</v>
      </c>
    </row>
    <row r="34" spans="1:41" s="123" customFormat="1" ht="12" customHeight="1">
      <c r="A34" s="109" t="s">
        <v>119</v>
      </c>
      <c r="B34" s="110">
        <v>965</v>
      </c>
      <c r="C34" s="111">
        <v>138</v>
      </c>
      <c r="D34" s="111">
        <v>41</v>
      </c>
      <c r="E34" s="111">
        <v>88</v>
      </c>
      <c r="F34" s="111">
        <v>348</v>
      </c>
      <c r="G34" s="111">
        <v>73</v>
      </c>
      <c r="H34" s="111">
        <v>265</v>
      </c>
      <c r="I34" s="112">
        <v>9</v>
      </c>
      <c r="J34" s="112">
        <v>10</v>
      </c>
      <c r="K34" s="113">
        <v>86</v>
      </c>
      <c r="L34" s="114">
        <v>183</v>
      </c>
      <c r="M34" s="114">
        <v>43</v>
      </c>
      <c r="N34" s="114">
        <v>135</v>
      </c>
      <c r="O34" s="114">
        <v>5</v>
      </c>
      <c r="P34" s="115"/>
      <c r="Q34" s="115"/>
      <c r="R34" s="115"/>
      <c r="S34" s="116"/>
      <c r="T34" s="109"/>
      <c r="U34" s="117">
        <v>59</v>
      </c>
      <c r="V34" s="117">
        <v>151</v>
      </c>
      <c r="W34" s="117">
        <v>68</v>
      </c>
      <c r="X34" s="117">
        <v>181</v>
      </c>
      <c r="Y34" s="118">
        <v>7</v>
      </c>
      <c r="Z34" s="118">
        <v>8</v>
      </c>
      <c r="AA34" s="118">
        <v>4</v>
      </c>
      <c r="AB34" s="118">
        <v>4</v>
      </c>
      <c r="AC34" s="118">
        <v>6</v>
      </c>
      <c r="AD34" s="118">
        <v>7</v>
      </c>
      <c r="AE34" s="119">
        <v>11</v>
      </c>
      <c r="AF34" s="119">
        <v>5</v>
      </c>
      <c r="AG34" s="120"/>
      <c r="AH34" s="120"/>
      <c r="AI34" s="121">
        <v>23</v>
      </c>
      <c r="AJ34" s="121">
        <v>44</v>
      </c>
      <c r="AK34" s="121">
        <v>20</v>
      </c>
      <c r="AL34" s="121">
        <v>37</v>
      </c>
      <c r="AM34" s="121">
        <v>6</v>
      </c>
      <c r="AN34" s="121">
        <v>6</v>
      </c>
      <c r="AO34" s="122">
        <v>27</v>
      </c>
    </row>
    <row r="35" spans="1:41" s="123" customFormat="1" ht="12" customHeight="1">
      <c r="A35" s="109" t="s">
        <v>120</v>
      </c>
      <c r="B35" s="110">
        <v>14</v>
      </c>
      <c r="C35" s="111"/>
      <c r="D35" s="111"/>
      <c r="E35" s="111"/>
      <c r="F35" s="111"/>
      <c r="G35" s="111"/>
      <c r="H35" s="111"/>
      <c r="I35" s="112"/>
      <c r="J35" s="112"/>
      <c r="K35" s="113"/>
      <c r="L35" s="114"/>
      <c r="M35" s="114"/>
      <c r="N35" s="114"/>
      <c r="O35" s="114"/>
      <c r="P35" s="115"/>
      <c r="Q35" s="115"/>
      <c r="R35" s="115"/>
      <c r="S35" s="116"/>
      <c r="T35" s="109"/>
      <c r="U35" s="117"/>
      <c r="V35" s="117"/>
      <c r="W35" s="117"/>
      <c r="X35" s="117"/>
      <c r="Y35" s="118"/>
      <c r="Z35" s="118"/>
      <c r="AA35" s="118"/>
      <c r="AB35" s="118"/>
      <c r="AC35" s="118"/>
      <c r="AD35" s="118"/>
      <c r="AE35" s="119"/>
      <c r="AF35" s="119"/>
      <c r="AG35" s="120"/>
      <c r="AH35" s="120"/>
      <c r="AI35" s="121"/>
      <c r="AJ35" s="121"/>
      <c r="AK35" s="121"/>
      <c r="AL35" s="121"/>
      <c r="AM35" s="121"/>
      <c r="AN35" s="121"/>
      <c r="AO35" s="122"/>
    </row>
    <row r="36" spans="1:41" s="123" customFormat="1" ht="12" customHeight="1">
      <c r="A36" s="109"/>
      <c r="B36" s="110"/>
      <c r="C36" s="111"/>
      <c r="D36" s="111"/>
      <c r="E36" s="111"/>
      <c r="F36" s="111"/>
      <c r="G36" s="111"/>
      <c r="H36" s="111"/>
      <c r="I36" s="112"/>
      <c r="J36" s="112"/>
      <c r="K36" s="113"/>
      <c r="L36" s="114"/>
      <c r="M36" s="114"/>
      <c r="N36" s="114"/>
      <c r="O36" s="114"/>
      <c r="P36" s="115"/>
      <c r="Q36" s="115"/>
      <c r="R36" s="115"/>
      <c r="S36" s="116"/>
      <c r="T36" s="109"/>
      <c r="U36" s="117"/>
      <c r="V36" s="117"/>
      <c r="W36" s="117"/>
      <c r="X36" s="117"/>
      <c r="Y36" s="118"/>
      <c r="Z36" s="118"/>
      <c r="AA36" s="118"/>
      <c r="AB36" s="118"/>
      <c r="AC36" s="118"/>
      <c r="AD36" s="118"/>
      <c r="AE36" s="119"/>
      <c r="AF36" s="119"/>
      <c r="AG36" s="120"/>
      <c r="AH36" s="120"/>
      <c r="AI36" s="121"/>
      <c r="AJ36" s="121"/>
      <c r="AK36" s="121"/>
      <c r="AL36" s="121"/>
      <c r="AM36" s="121"/>
      <c r="AN36" s="121"/>
      <c r="AO36" s="122"/>
    </row>
    <row r="37" spans="1:41" s="123" customFormat="1" ht="12" customHeight="1">
      <c r="A37" s="109"/>
      <c r="B37" s="110"/>
      <c r="C37" s="111"/>
      <c r="D37" s="111"/>
      <c r="E37" s="111"/>
      <c r="F37" s="111"/>
      <c r="G37" s="111"/>
      <c r="H37" s="111"/>
      <c r="I37" s="112"/>
      <c r="J37" s="112"/>
      <c r="K37" s="113"/>
      <c r="L37" s="114"/>
      <c r="M37" s="114"/>
      <c r="N37" s="114"/>
      <c r="O37" s="114"/>
      <c r="P37" s="115"/>
      <c r="Q37" s="115"/>
      <c r="R37" s="115"/>
      <c r="S37" s="116"/>
      <c r="T37" s="109">
        <f>A37</f>
        <v>0</v>
      </c>
      <c r="U37" s="117"/>
      <c r="V37" s="117"/>
      <c r="W37" s="117"/>
      <c r="X37" s="117"/>
      <c r="Y37" s="118"/>
      <c r="Z37" s="118"/>
      <c r="AA37" s="118"/>
      <c r="AB37" s="118"/>
      <c r="AC37" s="118"/>
      <c r="AD37" s="118"/>
      <c r="AE37" s="119"/>
      <c r="AF37" s="119"/>
      <c r="AG37" s="120"/>
      <c r="AH37" s="120"/>
      <c r="AI37" s="121"/>
      <c r="AJ37" s="121"/>
      <c r="AK37" s="121"/>
      <c r="AL37" s="121"/>
      <c r="AM37" s="121"/>
      <c r="AN37" s="121"/>
      <c r="AO37" s="122"/>
    </row>
    <row r="38" spans="1:41" ht="6" customHeight="1">
      <c r="A38" s="17"/>
      <c r="B38" s="35"/>
      <c r="C38" s="35"/>
      <c r="D38" s="35"/>
      <c r="E38" s="35"/>
      <c r="F38" s="35"/>
      <c r="G38" s="35"/>
      <c r="H38" s="35"/>
      <c r="I38" s="15"/>
      <c r="J38" s="15"/>
      <c r="K38" s="15"/>
      <c r="L38" s="35"/>
      <c r="M38" s="35"/>
      <c r="N38" s="35"/>
      <c r="O38" s="35"/>
      <c r="P38" s="15"/>
      <c r="Q38" s="15"/>
      <c r="R38" s="15"/>
      <c r="S38" s="15"/>
      <c r="T38" s="17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2"/>
    </row>
    <row r="39" spans="1:41" s="61" customFormat="1" ht="18" customHeight="1">
      <c r="A39" s="26" t="s">
        <v>6</v>
      </c>
      <c r="B39" s="18">
        <f>SUM(B13:B35)</f>
        <v>10942</v>
      </c>
      <c r="C39" s="34"/>
      <c r="D39" s="34">
        <f aca="true" t="shared" si="0" ref="D39:R39">SUM(D13:D37)</f>
        <v>919</v>
      </c>
      <c r="E39" s="34">
        <f t="shared" si="0"/>
        <v>484</v>
      </c>
      <c r="F39" s="34">
        <f t="shared" si="0"/>
        <v>3515</v>
      </c>
      <c r="G39" s="34">
        <f t="shared" si="0"/>
        <v>1969</v>
      </c>
      <c r="H39" s="34">
        <f t="shared" si="0"/>
        <v>1391</v>
      </c>
      <c r="I39" s="22">
        <f t="shared" si="0"/>
        <v>99</v>
      </c>
      <c r="J39" s="22">
        <f t="shared" si="0"/>
        <v>155</v>
      </c>
      <c r="K39" s="21">
        <f t="shared" si="0"/>
        <v>668</v>
      </c>
      <c r="L39" s="63">
        <f t="shared" si="0"/>
        <v>1981</v>
      </c>
      <c r="M39" s="63">
        <f t="shared" si="0"/>
        <v>1199.75</v>
      </c>
      <c r="N39" s="63">
        <f t="shared" si="0"/>
        <v>703.75</v>
      </c>
      <c r="O39" s="63">
        <f t="shared" si="0"/>
        <v>77.5</v>
      </c>
      <c r="P39" s="19">
        <f t="shared" si="0"/>
        <v>0</v>
      </c>
      <c r="Q39" s="19">
        <f t="shared" si="0"/>
        <v>0</v>
      </c>
      <c r="R39" s="19">
        <f t="shared" si="0"/>
        <v>0</v>
      </c>
      <c r="S39" s="60"/>
      <c r="T39" s="26" t="s">
        <v>6</v>
      </c>
      <c r="U39" s="67">
        <f aca="true" t="shared" si="1" ref="U39:AO39">SUM(U13:U37)</f>
        <v>297</v>
      </c>
      <c r="V39" s="67">
        <f t="shared" si="1"/>
        <v>645</v>
      </c>
      <c r="W39" s="67">
        <f t="shared" si="1"/>
        <v>365</v>
      </c>
      <c r="X39" s="67">
        <f t="shared" si="1"/>
        <v>908</v>
      </c>
      <c r="Y39" s="68">
        <f t="shared" si="1"/>
        <v>71</v>
      </c>
      <c r="Z39" s="68">
        <f t="shared" si="1"/>
        <v>105</v>
      </c>
      <c r="AA39" s="68">
        <f t="shared" si="1"/>
        <v>38</v>
      </c>
      <c r="AB39" s="68">
        <f t="shared" si="1"/>
        <v>59</v>
      </c>
      <c r="AC39" s="68">
        <f t="shared" si="1"/>
        <v>65</v>
      </c>
      <c r="AD39" s="68">
        <f t="shared" si="1"/>
        <v>99</v>
      </c>
      <c r="AE39" s="89">
        <f t="shared" si="1"/>
        <v>446</v>
      </c>
      <c r="AF39" s="89">
        <f t="shared" si="1"/>
        <v>58</v>
      </c>
      <c r="AG39" s="90">
        <f t="shared" si="1"/>
        <v>0</v>
      </c>
      <c r="AH39" s="90">
        <f t="shared" si="1"/>
        <v>0</v>
      </c>
      <c r="AI39" s="69">
        <f t="shared" si="1"/>
        <v>333</v>
      </c>
      <c r="AJ39" s="69">
        <f t="shared" si="1"/>
        <v>760</v>
      </c>
      <c r="AK39" s="69">
        <f t="shared" si="1"/>
        <v>283</v>
      </c>
      <c r="AL39" s="69">
        <f t="shared" si="1"/>
        <v>664</v>
      </c>
      <c r="AM39" s="69">
        <f t="shared" si="1"/>
        <v>103</v>
      </c>
      <c r="AN39" s="69">
        <f t="shared" si="1"/>
        <v>169</v>
      </c>
      <c r="AO39" s="80">
        <f t="shared" si="1"/>
        <v>373</v>
      </c>
    </row>
    <row r="40" spans="1:20" ht="12.75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pans="1:20" ht="12.75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</row>
    <row r="42" ht="12.75">
      <c r="T42" s="30"/>
    </row>
    <row r="43" ht="12.75">
      <c r="T43" s="30"/>
    </row>
    <row r="44" ht="13.5" thickBot="1">
      <c r="T44" s="30"/>
    </row>
    <row r="45" spans="1:26" ht="18.75" customHeight="1" thickBot="1">
      <c r="A45" s="207" t="s">
        <v>155</v>
      </c>
      <c r="B45" s="208"/>
      <c r="C45" s="208"/>
      <c r="D45" s="209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 s="196" t="s">
        <v>157</v>
      </c>
      <c r="U45" s="197"/>
      <c r="V45" s="197"/>
      <c r="W45" s="197"/>
      <c r="X45" s="197"/>
      <c r="Y45" s="197"/>
      <c r="Z45" s="198"/>
    </row>
    <row r="46" spans="1:20" ht="7.5" customHeight="1">
      <c r="A46" s="6"/>
      <c r="B46" s="6"/>
      <c r="C46" s="6"/>
      <c r="D46" s="6"/>
      <c r="E46" s="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 s="30"/>
    </row>
    <row r="47" spans="1:41" s="55" customFormat="1" ht="12.75">
      <c r="A47" s="49" t="s">
        <v>6</v>
      </c>
      <c r="B47" s="50">
        <f aca="true" t="shared" si="2" ref="B47:AO47">B39</f>
        <v>10942</v>
      </c>
      <c r="C47" s="51">
        <f t="shared" si="2"/>
        <v>0</v>
      </c>
      <c r="D47" s="51">
        <f t="shared" si="2"/>
        <v>919</v>
      </c>
      <c r="E47" s="51">
        <f t="shared" si="2"/>
        <v>484</v>
      </c>
      <c r="F47" s="51">
        <f t="shared" si="2"/>
        <v>3515</v>
      </c>
      <c r="G47" s="51">
        <f t="shared" si="2"/>
        <v>1969</v>
      </c>
      <c r="H47" s="51">
        <f t="shared" si="2"/>
        <v>1391</v>
      </c>
      <c r="I47" s="52">
        <f>I39</f>
        <v>99</v>
      </c>
      <c r="J47" s="52">
        <f t="shared" si="2"/>
        <v>155</v>
      </c>
      <c r="K47" s="53">
        <f t="shared" si="2"/>
        <v>668</v>
      </c>
      <c r="L47" s="58">
        <f t="shared" si="2"/>
        <v>1981</v>
      </c>
      <c r="M47" s="58">
        <f t="shared" si="2"/>
        <v>1199.75</v>
      </c>
      <c r="N47" s="58">
        <f t="shared" si="2"/>
        <v>703.75</v>
      </c>
      <c r="O47" s="58">
        <f t="shared" si="2"/>
        <v>77.5</v>
      </c>
      <c r="P47" s="54">
        <f t="shared" si="2"/>
        <v>0</v>
      </c>
      <c r="Q47" s="54">
        <f t="shared" si="2"/>
        <v>0</v>
      </c>
      <c r="R47" s="54">
        <f t="shared" si="2"/>
        <v>0</v>
      </c>
      <c r="S47" s="16">
        <f t="shared" si="2"/>
        <v>0</v>
      </c>
      <c r="T47" s="49" t="s">
        <v>6</v>
      </c>
      <c r="U47" s="56">
        <f t="shared" si="2"/>
        <v>297</v>
      </c>
      <c r="V47" s="56">
        <f t="shared" si="2"/>
        <v>645</v>
      </c>
      <c r="W47" s="56">
        <f t="shared" si="2"/>
        <v>365</v>
      </c>
      <c r="X47" s="56">
        <f t="shared" si="2"/>
        <v>908</v>
      </c>
      <c r="Y47" s="57">
        <f t="shared" si="2"/>
        <v>71</v>
      </c>
      <c r="Z47" s="57">
        <f t="shared" si="2"/>
        <v>105</v>
      </c>
      <c r="AA47" s="57">
        <f t="shared" si="2"/>
        <v>38</v>
      </c>
      <c r="AB47" s="57">
        <f t="shared" si="2"/>
        <v>59</v>
      </c>
      <c r="AC47" s="57">
        <f t="shared" si="2"/>
        <v>65</v>
      </c>
      <c r="AD47" s="57">
        <f t="shared" si="2"/>
        <v>99</v>
      </c>
      <c r="AE47" s="95">
        <f t="shared" si="2"/>
        <v>446</v>
      </c>
      <c r="AF47" s="95">
        <f t="shared" si="2"/>
        <v>58</v>
      </c>
      <c r="AG47" s="92">
        <f t="shared" si="2"/>
        <v>0</v>
      </c>
      <c r="AH47" s="92">
        <f t="shared" si="2"/>
        <v>0</v>
      </c>
      <c r="AI47" s="59">
        <f t="shared" si="2"/>
        <v>333</v>
      </c>
      <c r="AJ47" s="59">
        <f t="shared" si="2"/>
        <v>760</v>
      </c>
      <c r="AK47" s="59">
        <f t="shared" si="2"/>
        <v>283</v>
      </c>
      <c r="AL47" s="59">
        <f t="shared" si="2"/>
        <v>664</v>
      </c>
      <c r="AM47" s="59">
        <f t="shared" si="2"/>
        <v>103</v>
      </c>
      <c r="AN47" s="59">
        <f t="shared" si="2"/>
        <v>169</v>
      </c>
      <c r="AO47" s="81">
        <f t="shared" si="2"/>
        <v>373</v>
      </c>
    </row>
    <row r="48" spans="1:20" ht="6" customHeight="1">
      <c r="A48"/>
      <c r="B48" s="30"/>
      <c r="C48"/>
      <c r="D48"/>
      <c r="E48"/>
      <c r="F48"/>
      <c r="G48"/>
      <c r="H48"/>
      <c r="I48"/>
      <c r="J48"/>
      <c r="K48"/>
      <c r="L48" s="30"/>
      <c r="M48" s="30"/>
      <c r="N48" s="30"/>
      <c r="O48" s="30"/>
      <c r="P48"/>
      <c r="Q48"/>
      <c r="R48"/>
      <c r="S48"/>
      <c r="T48"/>
    </row>
    <row r="49" spans="1:41" ht="15.75" customHeight="1">
      <c r="A49" s="27" t="s">
        <v>7</v>
      </c>
      <c r="B49" s="11" t="s">
        <v>4</v>
      </c>
      <c r="C49" s="230" t="s">
        <v>1</v>
      </c>
      <c r="D49" s="231"/>
      <c r="E49" s="231"/>
      <c r="F49" s="231"/>
      <c r="G49" s="231"/>
      <c r="H49" s="231"/>
      <c r="I49" s="231"/>
      <c r="J49" s="231"/>
      <c r="K49" s="244" t="s">
        <v>9</v>
      </c>
      <c r="L49" s="210" t="s">
        <v>40</v>
      </c>
      <c r="M49" s="211"/>
      <c r="N49" s="211"/>
      <c r="O49" s="212"/>
      <c r="P49" s="247" t="s">
        <v>2</v>
      </c>
      <c r="Q49" s="248"/>
      <c r="R49" s="248"/>
      <c r="S49" s="249"/>
      <c r="T49" s="27" t="s">
        <v>7</v>
      </c>
      <c r="U49" s="168" t="s">
        <v>15</v>
      </c>
      <c r="V49" s="169"/>
      <c r="W49" s="169"/>
      <c r="X49" s="170"/>
      <c r="Y49" s="193" t="s">
        <v>24</v>
      </c>
      <c r="Z49" s="194"/>
      <c r="AA49" s="194"/>
      <c r="AB49" s="194"/>
      <c r="AC49" s="194"/>
      <c r="AD49" s="195"/>
      <c r="AE49" s="260" t="s">
        <v>53</v>
      </c>
      <c r="AF49" s="261"/>
      <c r="AG49" s="261"/>
      <c r="AH49" s="262"/>
      <c r="AI49" s="257" t="s">
        <v>23</v>
      </c>
      <c r="AJ49" s="258"/>
      <c r="AK49" s="258"/>
      <c r="AL49" s="258"/>
      <c r="AM49" s="258"/>
      <c r="AN49" s="259"/>
      <c r="AO49" s="190" t="s">
        <v>51</v>
      </c>
    </row>
    <row r="50" spans="1:41" ht="17.25" customHeight="1">
      <c r="A50" s="24"/>
      <c r="B50" s="232" t="s">
        <v>27</v>
      </c>
      <c r="C50" s="222" t="s">
        <v>35</v>
      </c>
      <c r="D50" s="223"/>
      <c r="E50" s="224"/>
      <c r="F50" s="222" t="s">
        <v>36</v>
      </c>
      <c r="G50" s="223"/>
      <c r="H50" s="224"/>
      <c r="I50" s="203" t="s">
        <v>28</v>
      </c>
      <c r="J50" s="204"/>
      <c r="K50" s="245"/>
      <c r="L50" s="213"/>
      <c r="M50" s="214"/>
      <c r="N50" s="214"/>
      <c r="O50" s="215"/>
      <c r="P50" s="236" t="s">
        <v>0</v>
      </c>
      <c r="Q50" s="237"/>
      <c r="R50" s="228" t="s">
        <v>8</v>
      </c>
      <c r="S50" s="228" t="s">
        <v>3</v>
      </c>
      <c r="T50" s="24"/>
      <c r="U50" s="171" t="s">
        <v>48</v>
      </c>
      <c r="V50" s="172"/>
      <c r="W50" s="175" t="s">
        <v>47</v>
      </c>
      <c r="X50" s="176"/>
      <c r="Y50" s="199" t="s">
        <v>46</v>
      </c>
      <c r="Z50" s="200"/>
      <c r="AA50" s="199" t="s">
        <v>49</v>
      </c>
      <c r="AB50" s="200"/>
      <c r="AC50" s="199" t="s">
        <v>47</v>
      </c>
      <c r="AD50" s="200"/>
      <c r="AE50" s="181" t="s">
        <v>1</v>
      </c>
      <c r="AF50" s="182"/>
      <c r="AG50" s="177" t="s">
        <v>54</v>
      </c>
      <c r="AH50" s="178"/>
      <c r="AI50" s="254" t="s">
        <v>50</v>
      </c>
      <c r="AJ50" s="255"/>
      <c r="AK50" s="255"/>
      <c r="AL50" s="255"/>
      <c r="AM50" s="255"/>
      <c r="AN50" s="256"/>
      <c r="AO50" s="191"/>
    </row>
    <row r="51" spans="1:41" ht="17.25" customHeight="1">
      <c r="A51" s="24"/>
      <c r="B51" s="233"/>
      <c r="C51" s="225"/>
      <c r="D51" s="226"/>
      <c r="E51" s="227"/>
      <c r="F51" s="225"/>
      <c r="G51" s="226"/>
      <c r="H51" s="227"/>
      <c r="I51" s="205"/>
      <c r="J51" s="206"/>
      <c r="K51" s="246"/>
      <c r="L51" s="216"/>
      <c r="M51" s="217"/>
      <c r="N51" s="217"/>
      <c r="O51" s="218"/>
      <c r="P51" s="238"/>
      <c r="Q51" s="239"/>
      <c r="R51" s="229"/>
      <c r="S51" s="229"/>
      <c r="T51" s="24"/>
      <c r="U51" s="173"/>
      <c r="V51" s="174"/>
      <c r="W51" s="173"/>
      <c r="X51" s="174"/>
      <c r="Y51" s="201"/>
      <c r="Z51" s="202"/>
      <c r="AA51" s="201"/>
      <c r="AB51" s="202"/>
      <c r="AC51" s="201"/>
      <c r="AD51" s="202"/>
      <c r="AE51" s="183"/>
      <c r="AF51" s="184"/>
      <c r="AG51" s="179"/>
      <c r="AH51" s="180"/>
      <c r="AI51" s="187" t="s">
        <v>9</v>
      </c>
      <c r="AJ51" s="187"/>
      <c r="AK51" s="187" t="s">
        <v>45</v>
      </c>
      <c r="AL51" s="187"/>
      <c r="AM51" s="187" t="s">
        <v>44</v>
      </c>
      <c r="AN51" s="187"/>
      <c r="AO51" s="191"/>
    </row>
    <row r="52" spans="1:41" ht="44.25" customHeight="1">
      <c r="A52" s="25"/>
      <c r="B52" s="234"/>
      <c r="C52" s="40" t="s">
        <v>29</v>
      </c>
      <c r="D52" s="40" t="s">
        <v>34</v>
      </c>
      <c r="E52" s="40" t="s">
        <v>38</v>
      </c>
      <c r="F52" s="40" t="s">
        <v>42</v>
      </c>
      <c r="G52" s="40" t="s">
        <v>30</v>
      </c>
      <c r="H52" s="40" t="s">
        <v>39</v>
      </c>
      <c r="I52" s="42" t="s">
        <v>31</v>
      </c>
      <c r="J52" s="42" t="s">
        <v>32</v>
      </c>
      <c r="K52" s="43" t="s">
        <v>12</v>
      </c>
      <c r="L52" s="62" t="s">
        <v>33</v>
      </c>
      <c r="M52" s="62" t="s">
        <v>34</v>
      </c>
      <c r="N52" s="62" t="s">
        <v>38</v>
      </c>
      <c r="O52" s="62" t="s">
        <v>41</v>
      </c>
      <c r="P52" s="44" t="s">
        <v>15</v>
      </c>
      <c r="Q52" s="44" t="s">
        <v>34</v>
      </c>
      <c r="R52" s="44" t="s">
        <v>16</v>
      </c>
      <c r="S52" s="44" t="s">
        <v>13</v>
      </c>
      <c r="T52" s="25"/>
      <c r="U52" s="38" t="s">
        <v>19</v>
      </c>
      <c r="V52" s="38" t="s">
        <v>20</v>
      </c>
      <c r="W52" s="38" t="s">
        <v>19</v>
      </c>
      <c r="X52" s="38" t="s">
        <v>20</v>
      </c>
      <c r="Y52" s="39" t="s">
        <v>19</v>
      </c>
      <c r="Z52" s="39" t="s">
        <v>20</v>
      </c>
      <c r="AA52" s="39" t="s">
        <v>19</v>
      </c>
      <c r="AB52" s="39" t="s">
        <v>20</v>
      </c>
      <c r="AC52" s="39" t="s">
        <v>19</v>
      </c>
      <c r="AD52" s="39" t="s">
        <v>20</v>
      </c>
      <c r="AE52" s="88" t="s">
        <v>43</v>
      </c>
      <c r="AF52" s="88" t="s">
        <v>55</v>
      </c>
      <c r="AG52" s="91" t="s">
        <v>43</v>
      </c>
      <c r="AH52" s="91" t="s">
        <v>55</v>
      </c>
      <c r="AI52" s="41" t="s">
        <v>19</v>
      </c>
      <c r="AJ52" s="41" t="s">
        <v>20</v>
      </c>
      <c r="AK52" s="41" t="s">
        <v>19</v>
      </c>
      <c r="AL52" s="41" t="s">
        <v>20</v>
      </c>
      <c r="AM52" s="41" t="s">
        <v>19</v>
      </c>
      <c r="AN52" s="41" t="s">
        <v>20</v>
      </c>
      <c r="AO52" s="192"/>
    </row>
    <row r="53" spans="1:34" ht="12.75">
      <c r="A53" s="28" t="s">
        <v>11</v>
      </c>
      <c r="B53" s="37"/>
      <c r="C53" s="20"/>
      <c r="D53" s="20"/>
      <c r="E53" s="20"/>
      <c r="F53" s="20"/>
      <c r="G53" s="20"/>
      <c r="H53" s="20"/>
      <c r="I53" s="20"/>
      <c r="J53" s="20"/>
      <c r="K53" s="20"/>
      <c r="L53" s="37"/>
      <c r="M53" s="37"/>
      <c r="N53" s="37"/>
      <c r="O53" s="37"/>
      <c r="P53" s="20"/>
      <c r="Q53" s="20"/>
      <c r="R53" s="20"/>
      <c r="S53" s="20"/>
      <c r="T53" s="28" t="s">
        <v>11</v>
      </c>
      <c r="Y53" s="33"/>
      <c r="Z53" s="33"/>
      <c r="AA53" s="33"/>
      <c r="AB53" s="33"/>
      <c r="AC53" s="33"/>
      <c r="AD53" s="33"/>
      <c r="AG53" s="33"/>
      <c r="AH53" s="33"/>
    </row>
    <row r="54" spans="1:41" s="78" customFormat="1" ht="8.25" customHeight="1">
      <c r="A54" s="70"/>
      <c r="B54" s="71"/>
      <c r="C54" s="72"/>
      <c r="D54" s="72"/>
      <c r="E54" s="72"/>
      <c r="F54" s="72"/>
      <c r="G54" s="72"/>
      <c r="H54" s="72"/>
      <c r="I54" s="73"/>
      <c r="J54" s="73"/>
      <c r="K54" s="74"/>
      <c r="L54" s="75"/>
      <c r="M54" s="75"/>
      <c r="N54" s="75"/>
      <c r="O54" s="75"/>
      <c r="P54" s="77"/>
      <c r="Q54" s="77"/>
      <c r="R54" s="76"/>
      <c r="S54" s="76"/>
      <c r="T54" s="70">
        <f>A54</f>
        <v>0</v>
      </c>
      <c r="U54" s="84"/>
      <c r="V54" s="84"/>
      <c r="W54" s="84"/>
      <c r="X54" s="84"/>
      <c r="Y54" s="85"/>
      <c r="Z54" s="85"/>
      <c r="AA54" s="85"/>
      <c r="AB54" s="85"/>
      <c r="AC54" s="85"/>
      <c r="AD54" s="85"/>
      <c r="AE54" s="94"/>
      <c r="AF54" s="94"/>
      <c r="AG54" s="93"/>
      <c r="AH54" s="93"/>
      <c r="AI54" s="86"/>
      <c r="AJ54" s="86"/>
      <c r="AK54" s="86"/>
      <c r="AL54" s="86"/>
      <c r="AM54" s="86"/>
      <c r="AN54" s="86"/>
      <c r="AO54" s="87"/>
    </row>
    <row r="55" spans="1:41" s="78" customFormat="1" ht="8.25" customHeight="1">
      <c r="A55" s="70"/>
      <c r="B55" s="71"/>
      <c r="C55" s="72"/>
      <c r="D55" s="72"/>
      <c r="E55" s="72"/>
      <c r="F55" s="72"/>
      <c r="G55" s="72"/>
      <c r="H55" s="72"/>
      <c r="I55" s="73"/>
      <c r="J55" s="73"/>
      <c r="K55" s="74"/>
      <c r="L55" s="75"/>
      <c r="M55" s="75"/>
      <c r="N55" s="75"/>
      <c r="O55" s="75"/>
      <c r="P55" s="77"/>
      <c r="Q55" s="77"/>
      <c r="R55" s="76"/>
      <c r="S55" s="76"/>
      <c r="T55" s="70">
        <f aca="true" t="shared" si="3" ref="T55:T98">A55</f>
        <v>0</v>
      </c>
      <c r="U55" s="84"/>
      <c r="V55" s="84"/>
      <c r="W55" s="84"/>
      <c r="X55" s="84"/>
      <c r="Y55" s="85"/>
      <c r="Z55" s="85"/>
      <c r="AA55" s="85"/>
      <c r="AB55" s="85"/>
      <c r="AC55" s="85"/>
      <c r="AD55" s="85"/>
      <c r="AE55" s="94"/>
      <c r="AF55" s="94"/>
      <c r="AG55" s="93"/>
      <c r="AH55" s="93"/>
      <c r="AI55" s="86"/>
      <c r="AJ55" s="86"/>
      <c r="AK55" s="86"/>
      <c r="AL55" s="86"/>
      <c r="AM55" s="86"/>
      <c r="AN55" s="86"/>
      <c r="AO55" s="87"/>
    </row>
    <row r="56" spans="1:41" s="78" customFormat="1" ht="8.25" customHeight="1">
      <c r="A56" s="97" t="s">
        <v>103</v>
      </c>
      <c r="B56" s="71">
        <v>297</v>
      </c>
      <c r="C56" s="72">
        <v>71</v>
      </c>
      <c r="D56" s="72">
        <v>16</v>
      </c>
      <c r="E56" s="72">
        <v>28</v>
      </c>
      <c r="F56" s="72">
        <v>144</v>
      </c>
      <c r="G56" s="72">
        <v>49</v>
      </c>
      <c r="H56" s="72">
        <v>61</v>
      </c>
      <c r="I56" s="73">
        <v>27</v>
      </c>
      <c r="J56" s="73">
        <v>34</v>
      </c>
      <c r="K56" s="74">
        <v>14</v>
      </c>
      <c r="L56" s="75">
        <v>78.5</v>
      </c>
      <c r="M56" s="75">
        <v>29</v>
      </c>
      <c r="N56" s="75">
        <v>32.5</v>
      </c>
      <c r="O56" s="75">
        <v>17</v>
      </c>
      <c r="P56" s="77"/>
      <c r="Q56" s="77"/>
      <c r="R56" s="76"/>
      <c r="S56" s="76"/>
      <c r="T56" s="70"/>
      <c r="U56" s="84">
        <v>8</v>
      </c>
      <c r="V56" s="84">
        <v>12</v>
      </c>
      <c r="W56" s="84">
        <v>12</v>
      </c>
      <c r="X56" s="84">
        <v>25</v>
      </c>
      <c r="Y56" s="85">
        <v>4</v>
      </c>
      <c r="Z56" s="85">
        <v>4</v>
      </c>
      <c r="AA56" s="85">
        <v>3</v>
      </c>
      <c r="AB56" s="85">
        <v>3</v>
      </c>
      <c r="AC56" s="85">
        <v>3</v>
      </c>
      <c r="AD56" s="85">
        <v>3</v>
      </c>
      <c r="AE56" s="94">
        <v>10</v>
      </c>
      <c r="AF56" s="94">
        <v>4</v>
      </c>
      <c r="AG56" s="93"/>
      <c r="AH56" s="93"/>
      <c r="AI56" s="86">
        <v>3</v>
      </c>
      <c r="AJ56" s="86">
        <v>8</v>
      </c>
      <c r="AK56" s="86">
        <v>3</v>
      </c>
      <c r="AL56" s="86">
        <v>8</v>
      </c>
      <c r="AM56" s="86">
        <v>2</v>
      </c>
      <c r="AN56" s="86">
        <v>4</v>
      </c>
      <c r="AO56" s="87">
        <v>13</v>
      </c>
    </row>
    <row r="57" spans="1:41" s="78" customFormat="1" ht="8.25" customHeight="1">
      <c r="A57" s="70" t="s">
        <v>121</v>
      </c>
      <c r="B57" s="71"/>
      <c r="C57" s="72"/>
      <c r="D57" s="72"/>
      <c r="E57" s="72"/>
      <c r="F57" s="72"/>
      <c r="G57" s="72"/>
      <c r="H57" s="72"/>
      <c r="I57" s="73"/>
      <c r="J57" s="73"/>
      <c r="K57" s="74"/>
      <c r="L57" s="75"/>
      <c r="M57" s="75"/>
      <c r="N57" s="75"/>
      <c r="O57" s="75"/>
      <c r="P57" s="77"/>
      <c r="Q57" s="77"/>
      <c r="R57" s="76"/>
      <c r="S57" s="76"/>
      <c r="T57" s="70"/>
      <c r="U57" s="84"/>
      <c r="V57" s="84"/>
      <c r="W57" s="84"/>
      <c r="X57" s="84"/>
      <c r="Y57" s="85"/>
      <c r="Z57" s="85"/>
      <c r="AA57" s="85"/>
      <c r="AB57" s="85"/>
      <c r="AC57" s="85"/>
      <c r="AD57" s="85"/>
      <c r="AE57" s="94"/>
      <c r="AF57" s="94"/>
      <c r="AG57" s="93"/>
      <c r="AH57" s="93"/>
      <c r="AI57" s="86"/>
      <c r="AJ57" s="86"/>
      <c r="AK57" s="86"/>
      <c r="AL57" s="86"/>
      <c r="AM57" s="86"/>
      <c r="AN57" s="86"/>
      <c r="AO57" s="87"/>
    </row>
    <row r="58" spans="1:41" s="78" customFormat="1" ht="8.25" customHeight="1">
      <c r="A58" s="70" t="s">
        <v>102</v>
      </c>
      <c r="B58" s="71">
        <v>77</v>
      </c>
      <c r="C58" s="72">
        <v>8</v>
      </c>
      <c r="D58" s="72">
        <v>8</v>
      </c>
      <c r="E58" s="72"/>
      <c r="F58" s="72">
        <v>17</v>
      </c>
      <c r="G58" s="72">
        <v>17</v>
      </c>
      <c r="H58" s="72"/>
      <c r="I58" s="73"/>
      <c r="J58" s="73"/>
      <c r="K58" s="74">
        <v>1</v>
      </c>
      <c r="L58" s="75">
        <v>10</v>
      </c>
      <c r="M58" s="75">
        <v>10</v>
      </c>
      <c r="N58" s="75"/>
      <c r="O58" s="75"/>
      <c r="P58" s="77"/>
      <c r="Q58" s="77"/>
      <c r="R58" s="76"/>
      <c r="S58" s="76"/>
      <c r="T58" s="70"/>
      <c r="U58" s="84"/>
      <c r="V58" s="84"/>
      <c r="W58" s="84"/>
      <c r="X58" s="84"/>
      <c r="Y58" s="85"/>
      <c r="Z58" s="85"/>
      <c r="AA58" s="85"/>
      <c r="AB58" s="85"/>
      <c r="AC58" s="85"/>
      <c r="AD58" s="85"/>
      <c r="AE58" s="94">
        <v>3</v>
      </c>
      <c r="AF58" s="94"/>
      <c r="AG58" s="93"/>
      <c r="AH58" s="93"/>
      <c r="AI58" s="86">
        <v>1</v>
      </c>
      <c r="AJ58" s="86">
        <v>2</v>
      </c>
      <c r="AK58" s="86">
        <v>1</v>
      </c>
      <c r="AL58" s="86">
        <v>2</v>
      </c>
      <c r="AM58" s="86"/>
      <c r="AN58" s="86"/>
      <c r="AO58" s="87">
        <v>5</v>
      </c>
    </row>
    <row r="59" spans="1:41" s="78" customFormat="1" ht="8.25" customHeight="1">
      <c r="A59" s="97" t="s">
        <v>107</v>
      </c>
      <c r="B59" s="71">
        <v>18</v>
      </c>
      <c r="C59" s="72">
        <v>4</v>
      </c>
      <c r="D59" s="72">
        <v>4</v>
      </c>
      <c r="E59" s="72"/>
      <c r="F59" s="72">
        <v>4</v>
      </c>
      <c r="G59" s="72">
        <v>4</v>
      </c>
      <c r="H59" s="72"/>
      <c r="I59" s="73"/>
      <c r="J59" s="73"/>
      <c r="K59" s="74"/>
      <c r="L59" s="75">
        <v>4</v>
      </c>
      <c r="M59" s="75">
        <v>4</v>
      </c>
      <c r="N59" s="75"/>
      <c r="O59" s="75"/>
      <c r="P59" s="77"/>
      <c r="Q59" s="77"/>
      <c r="R59" s="76"/>
      <c r="S59" s="76"/>
      <c r="T59" s="70"/>
      <c r="U59" s="84"/>
      <c r="V59" s="84"/>
      <c r="W59" s="84"/>
      <c r="X59" s="84"/>
      <c r="Y59" s="85"/>
      <c r="Z59" s="85"/>
      <c r="AA59" s="85"/>
      <c r="AB59" s="85"/>
      <c r="AC59" s="85"/>
      <c r="AD59" s="85"/>
      <c r="AE59" s="94">
        <v>4</v>
      </c>
      <c r="AF59" s="94"/>
      <c r="AG59" s="93"/>
      <c r="AH59" s="93"/>
      <c r="AI59" s="86"/>
      <c r="AJ59" s="86"/>
      <c r="AK59" s="86"/>
      <c r="AL59" s="86"/>
      <c r="AM59" s="86"/>
      <c r="AN59" s="86"/>
      <c r="AO59" s="87">
        <v>4</v>
      </c>
    </row>
    <row r="60" spans="1:41" s="78" customFormat="1" ht="8.25" customHeight="1">
      <c r="A60" s="70" t="s">
        <v>84</v>
      </c>
      <c r="B60" s="71">
        <v>34</v>
      </c>
      <c r="C60" s="72">
        <v>9</v>
      </c>
      <c r="D60" s="72">
        <v>1</v>
      </c>
      <c r="E60" s="72">
        <v>4</v>
      </c>
      <c r="F60" s="72">
        <v>20</v>
      </c>
      <c r="G60" s="72">
        <v>2</v>
      </c>
      <c r="H60" s="72">
        <v>12</v>
      </c>
      <c r="I60" s="73">
        <v>4</v>
      </c>
      <c r="J60" s="73">
        <v>6</v>
      </c>
      <c r="K60" s="74">
        <v>1</v>
      </c>
      <c r="L60" s="75">
        <v>11</v>
      </c>
      <c r="M60" s="75">
        <v>1.5</v>
      </c>
      <c r="N60" s="75">
        <v>6.5</v>
      </c>
      <c r="O60" s="75">
        <v>3</v>
      </c>
      <c r="P60" s="77"/>
      <c r="Q60" s="77"/>
      <c r="R60" s="76"/>
      <c r="S60" s="76"/>
      <c r="T60" s="70"/>
      <c r="U60" s="84">
        <v>1</v>
      </c>
      <c r="V60" s="84">
        <v>4</v>
      </c>
      <c r="W60" s="84">
        <v>1</v>
      </c>
      <c r="X60" s="84">
        <v>5</v>
      </c>
      <c r="Y60" s="85"/>
      <c r="Z60" s="85"/>
      <c r="AA60" s="85"/>
      <c r="AB60" s="85"/>
      <c r="AC60" s="85"/>
      <c r="AD60" s="85"/>
      <c r="AE60" s="94">
        <v>1</v>
      </c>
      <c r="AF60" s="94">
        <v>1</v>
      </c>
      <c r="AG60" s="93"/>
      <c r="AH60" s="93"/>
      <c r="AI60" s="86"/>
      <c r="AJ60" s="86"/>
      <c r="AK60" s="86"/>
      <c r="AL60" s="86"/>
      <c r="AM60" s="86"/>
      <c r="AN60" s="86"/>
      <c r="AO60" s="87">
        <v>2</v>
      </c>
    </row>
    <row r="61" spans="1:41" s="78" customFormat="1" ht="8.25" customHeight="1">
      <c r="A61" s="70" t="s">
        <v>94</v>
      </c>
      <c r="B61" s="71">
        <v>12</v>
      </c>
      <c r="C61" s="72"/>
      <c r="D61" s="72"/>
      <c r="E61" s="72"/>
      <c r="F61" s="72"/>
      <c r="G61" s="72"/>
      <c r="H61" s="72"/>
      <c r="I61" s="73"/>
      <c r="J61" s="73"/>
      <c r="K61" s="74"/>
      <c r="L61" s="75"/>
      <c r="M61" s="75"/>
      <c r="N61" s="75"/>
      <c r="O61" s="75"/>
      <c r="P61" s="77"/>
      <c r="Q61" s="77"/>
      <c r="R61" s="76"/>
      <c r="S61" s="76"/>
      <c r="T61" s="70"/>
      <c r="U61" s="84"/>
      <c r="V61" s="84"/>
      <c r="W61" s="84"/>
      <c r="X61" s="84"/>
      <c r="Y61" s="85"/>
      <c r="Z61" s="85"/>
      <c r="AA61" s="85"/>
      <c r="AB61" s="85"/>
      <c r="AC61" s="85"/>
      <c r="AD61" s="85"/>
      <c r="AE61" s="94"/>
      <c r="AF61" s="94"/>
      <c r="AG61" s="93"/>
      <c r="AH61" s="93"/>
      <c r="AI61" s="86"/>
      <c r="AJ61" s="86"/>
      <c r="AK61" s="86"/>
      <c r="AL61" s="86"/>
      <c r="AM61" s="86"/>
      <c r="AN61" s="86"/>
      <c r="AO61" s="87"/>
    </row>
    <row r="62" spans="1:41" s="78" customFormat="1" ht="8.25" customHeight="1">
      <c r="A62" s="70" t="s">
        <v>122</v>
      </c>
      <c r="B62" s="71">
        <v>136</v>
      </c>
      <c r="C62" s="72">
        <v>42</v>
      </c>
      <c r="D62" s="72"/>
      <c r="E62" s="72">
        <v>41</v>
      </c>
      <c r="F62" s="72">
        <v>262</v>
      </c>
      <c r="G62" s="72">
        <v>2</v>
      </c>
      <c r="H62" s="72">
        <v>259</v>
      </c>
      <c r="I62" s="73">
        <v>1</v>
      </c>
      <c r="J62" s="73">
        <v>1</v>
      </c>
      <c r="K62" s="74">
        <v>8</v>
      </c>
      <c r="L62" s="75">
        <v>132</v>
      </c>
      <c r="M62" s="75">
        <v>1.90909090909091</v>
      </c>
      <c r="N62" s="75">
        <v>129.590909090909</v>
      </c>
      <c r="O62" s="75">
        <v>0.5</v>
      </c>
      <c r="P62" s="77"/>
      <c r="Q62" s="77"/>
      <c r="R62" s="76"/>
      <c r="S62" s="76"/>
      <c r="T62" s="70"/>
      <c r="U62" s="84">
        <v>8</v>
      </c>
      <c r="V62" s="84">
        <v>34</v>
      </c>
      <c r="W62" s="84">
        <v>2</v>
      </c>
      <c r="X62" s="84">
        <v>5</v>
      </c>
      <c r="Y62" s="85"/>
      <c r="Z62" s="85"/>
      <c r="AA62" s="85"/>
      <c r="AB62" s="85"/>
      <c r="AC62" s="85"/>
      <c r="AD62" s="85"/>
      <c r="AE62" s="94"/>
      <c r="AF62" s="94">
        <v>15</v>
      </c>
      <c r="AG62" s="93"/>
      <c r="AH62" s="93"/>
      <c r="AI62" s="86"/>
      <c r="AJ62" s="86"/>
      <c r="AK62" s="86"/>
      <c r="AL62" s="86"/>
      <c r="AM62" s="86"/>
      <c r="AN62" s="86"/>
      <c r="AO62" s="87">
        <v>9</v>
      </c>
    </row>
    <row r="63" spans="1:41" s="78" customFormat="1" ht="8.25" customHeight="1">
      <c r="A63" s="70" t="s">
        <v>123</v>
      </c>
      <c r="B63" s="71"/>
      <c r="C63" s="72"/>
      <c r="D63" s="72"/>
      <c r="E63" s="72"/>
      <c r="F63" s="72"/>
      <c r="G63" s="72"/>
      <c r="H63" s="72"/>
      <c r="I63" s="73"/>
      <c r="J63" s="73"/>
      <c r="K63" s="74"/>
      <c r="L63" s="75"/>
      <c r="M63" s="75"/>
      <c r="N63" s="75"/>
      <c r="O63" s="75"/>
      <c r="P63" s="77"/>
      <c r="Q63" s="77"/>
      <c r="R63" s="76"/>
      <c r="S63" s="76"/>
      <c r="T63" s="70"/>
      <c r="U63" s="84"/>
      <c r="V63" s="84"/>
      <c r="W63" s="84"/>
      <c r="X63" s="84"/>
      <c r="Y63" s="85"/>
      <c r="Z63" s="85"/>
      <c r="AA63" s="85"/>
      <c r="AB63" s="85"/>
      <c r="AC63" s="85"/>
      <c r="AD63" s="85"/>
      <c r="AE63" s="94"/>
      <c r="AF63" s="94"/>
      <c r="AG63" s="93"/>
      <c r="AH63" s="93"/>
      <c r="AI63" s="86"/>
      <c r="AJ63" s="86"/>
      <c r="AK63" s="86"/>
      <c r="AL63" s="86"/>
      <c r="AM63" s="86"/>
      <c r="AN63" s="86"/>
      <c r="AO63" s="87"/>
    </row>
    <row r="64" spans="1:41" s="78" customFormat="1" ht="8.25" customHeight="1">
      <c r="A64" s="98" t="s">
        <v>124</v>
      </c>
      <c r="B64" s="71">
        <v>5</v>
      </c>
      <c r="C64" s="72"/>
      <c r="D64" s="72"/>
      <c r="E64" s="72"/>
      <c r="F64" s="72"/>
      <c r="G64" s="72"/>
      <c r="H64" s="72"/>
      <c r="I64" s="73"/>
      <c r="J64" s="73"/>
      <c r="K64" s="74"/>
      <c r="L64" s="75"/>
      <c r="M64" s="75"/>
      <c r="N64" s="75"/>
      <c r="O64" s="75"/>
      <c r="P64" s="77"/>
      <c r="Q64" s="77"/>
      <c r="R64" s="76"/>
      <c r="S64" s="76"/>
      <c r="T64" s="70"/>
      <c r="U64" s="84"/>
      <c r="V64" s="84"/>
      <c r="W64" s="84"/>
      <c r="X64" s="84"/>
      <c r="Y64" s="85"/>
      <c r="Z64" s="85"/>
      <c r="AA64" s="85"/>
      <c r="AB64" s="85"/>
      <c r="AC64" s="85"/>
      <c r="AD64" s="85"/>
      <c r="AE64" s="94"/>
      <c r="AF64" s="94"/>
      <c r="AG64" s="93"/>
      <c r="AH64" s="93"/>
      <c r="AI64" s="86"/>
      <c r="AJ64" s="86"/>
      <c r="AK64" s="86"/>
      <c r="AL64" s="86"/>
      <c r="AM64" s="86"/>
      <c r="AN64" s="86"/>
      <c r="AO64" s="87"/>
    </row>
    <row r="65" spans="1:41" s="78" customFormat="1" ht="8.25" customHeight="1">
      <c r="A65" s="70" t="s">
        <v>125</v>
      </c>
      <c r="B65" s="71">
        <v>39</v>
      </c>
      <c r="C65" s="72">
        <v>21</v>
      </c>
      <c r="D65" s="72"/>
      <c r="E65" s="72">
        <v>14</v>
      </c>
      <c r="F65" s="72">
        <v>81</v>
      </c>
      <c r="G65" s="72"/>
      <c r="H65" s="72">
        <v>73</v>
      </c>
      <c r="I65" s="73">
        <v>7</v>
      </c>
      <c r="J65" s="73">
        <v>8</v>
      </c>
      <c r="K65" s="74">
        <v>4</v>
      </c>
      <c r="L65" s="75">
        <v>42</v>
      </c>
      <c r="M65" s="75"/>
      <c r="N65" s="75">
        <v>38</v>
      </c>
      <c r="O65" s="75">
        <v>4</v>
      </c>
      <c r="P65" s="77"/>
      <c r="Q65" s="77"/>
      <c r="R65" s="76"/>
      <c r="S65" s="76"/>
      <c r="T65" s="70"/>
      <c r="U65" s="84">
        <v>4</v>
      </c>
      <c r="V65" s="84">
        <v>13</v>
      </c>
      <c r="W65" s="84">
        <v>3</v>
      </c>
      <c r="X65" s="84">
        <v>12</v>
      </c>
      <c r="Y65" s="85"/>
      <c r="Z65" s="85"/>
      <c r="AA65" s="85"/>
      <c r="AB65" s="85"/>
      <c r="AC65" s="85"/>
      <c r="AD65" s="85"/>
      <c r="AE65" s="94"/>
      <c r="AF65" s="94">
        <v>5</v>
      </c>
      <c r="AG65" s="93"/>
      <c r="AH65" s="93"/>
      <c r="AI65" s="86"/>
      <c r="AJ65" s="86"/>
      <c r="AK65" s="86"/>
      <c r="AL65" s="86"/>
      <c r="AM65" s="86"/>
      <c r="AN65" s="86"/>
      <c r="AO65" s="87">
        <v>5</v>
      </c>
    </row>
    <row r="66" spans="1:41" s="78" customFormat="1" ht="8.25" customHeight="1">
      <c r="A66" s="70" t="s">
        <v>126</v>
      </c>
      <c r="B66" s="71"/>
      <c r="C66" s="99">
        <v>9</v>
      </c>
      <c r="D66" s="99"/>
      <c r="E66" s="99"/>
      <c r="F66" s="99">
        <v>23</v>
      </c>
      <c r="G66" s="99"/>
      <c r="H66" s="99"/>
      <c r="I66" s="100">
        <v>9</v>
      </c>
      <c r="J66" s="100">
        <v>23</v>
      </c>
      <c r="K66" s="101">
        <v>1</v>
      </c>
      <c r="L66" s="102">
        <v>10.5</v>
      </c>
      <c r="M66" s="102"/>
      <c r="N66" s="102"/>
      <c r="O66" s="102">
        <v>10.5</v>
      </c>
      <c r="P66" s="77"/>
      <c r="Q66" s="77"/>
      <c r="R66" s="76"/>
      <c r="S66" s="76"/>
      <c r="T66" s="70"/>
      <c r="U66" s="84"/>
      <c r="V66" s="84"/>
      <c r="W66" s="84"/>
      <c r="X66" s="84"/>
      <c r="Y66" s="85">
        <v>4</v>
      </c>
      <c r="Z66" s="85">
        <v>6</v>
      </c>
      <c r="AA66" s="85">
        <v>1</v>
      </c>
      <c r="AB66" s="85">
        <v>1</v>
      </c>
      <c r="AC66" s="85">
        <v>4</v>
      </c>
      <c r="AD66" s="85">
        <v>6</v>
      </c>
      <c r="AE66" s="94"/>
      <c r="AF66" s="94"/>
      <c r="AG66" s="93"/>
      <c r="AH66" s="93"/>
      <c r="AI66" s="86"/>
      <c r="AJ66" s="86"/>
      <c r="AK66" s="86"/>
      <c r="AL66" s="86"/>
      <c r="AM66" s="86"/>
      <c r="AN66" s="86"/>
      <c r="AO66" s="87"/>
    </row>
    <row r="67" spans="1:41" s="78" customFormat="1" ht="8.25" customHeight="1">
      <c r="A67" s="70" t="s">
        <v>127</v>
      </c>
      <c r="B67" s="71">
        <v>18</v>
      </c>
      <c r="C67" s="72">
        <v>7</v>
      </c>
      <c r="D67" s="72"/>
      <c r="E67" s="72">
        <v>7</v>
      </c>
      <c r="F67" s="72">
        <v>19</v>
      </c>
      <c r="G67" s="72"/>
      <c r="H67" s="72">
        <v>19</v>
      </c>
      <c r="I67" s="73"/>
      <c r="J67" s="73"/>
      <c r="K67" s="74">
        <v>3</v>
      </c>
      <c r="L67" s="75">
        <v>11</v>
      </c>
      <c r="M67" s="75"/>
      <c r="N67" s="75">
        <v>11</v>
      </c>
      <c r="O67" s="75"/>
      <c r="P67" s="77"/>
      <c r="Q67" s="77"/>
      <c r="R67" s="76"/>
      <c r="S67" s="76"/>
      <c r="T67" s="70"/>
      <c r="U67" s="84">
        <v>3</v>
      </c>
      <c r="V67" s="84">
        <v>5</v>
      </c>
      <c r="W67" s="84">
        <v>2</v>
      </c>
      <c r="X67" s="84">
        <v>2</v>
      </c>
      <c r="Y67" s="85"/>
      <c r="Z67" s="85"/>
      <c r="AA67" s="85"/>
      <c r="AB67" s="85"/>
      <c r="AC67" s="85"/>
      <c r="AD67" s="85"/>
      <c r="AE67" s="94"/>
      <c r="AF67" s="94">
        <v>3</v>
      </c>
      <c r="AG67" s="93"/>
      <c r="AH67" s="93"/>
      <c r="AI67" s="86"/>
      <c r="AJ67" s="86"/>
      <c r="AK67" s="86"/>
      <c r="AL67" s="86"/>
      <c r="AM67" s="86"/>
      <c r="AN67" s="86"/>
      <c r="AO67" s="87">
        <v>5</v>
      </c>
    </row>
    <row r="68" spans="1:41" s="78" customFormat="1" ht="8.25" customHeight="1">
      <c r="A68" s="70" t="s">
        <v>128</v>
      </c>
      <c r="B68" s="71">
        <v>128</v>
      </c>
      <c r="C68" s="72"/>
      <c r="D68" s="72"/>
      <c r="E68" s="72"/>
      <c r="F68" s="72"/>
      <c r="G68" s="72"/>
      <c r="H68" s="72"/>
      <c r="I68" s="73"/>
      <c r="J68" s="73"/>
      <c r="K68" s="74"/>
      <c r="L68" s="75"/>
      <c r="M68" s="75"/>
      <c r="N68" s="75"/>
      <c r="O68" s="75"/>
      <c r="P68" s="77"/>
      <c r="Q68" s="77"/>
      <c r="R68" s="76"/>
      <c r="S68" s="76"/>
      <c r="T68" s="70"/>
      <c r="U68" s="84"/>
      <c r="V68" s="84"/>
      <c r="W68" s="84"/>
      <c r="X68" s="84"/>
      <c r="Y68" s="85"/>
      <c r="Z68" s="85"/>
      <c r="AA68" s="85"/>
      <c r="AB68" s="85"/>
      <c r="AC68" s="85"/>
      <c r="AD68" s="85"/>
      <c r="AE68" s="94"/>
      <c r="AF68" s="94"/>
      <c r="AG68" s="93"/>
      <c r="AH68" s="93"/>
      <c r="AI68" s="86"/>
      <c r="AJ68" s="86"/>
      <c r="AK68" s="86"/>
      <c r="AL68" s="86"/>
      <c r="AM68" s="86"/>
      <c r="AN68" s="86"/>
      <c r="AO68" s="87"/>
    </row>
    <row r="69" spans="1:41" s="78" customFormat="1" ht="8.25" customHeight="1">
      <c r="A69" s="70" t="s">
        <v>129</v>
      </c>
      <c r="B69" s="71">
        <v>199</v>
      </c>
      <c r="C69" s="72">
        <v>117</v>
      </c>
      <c r="D69" s="72">
        <v>7</v>
      </c>
      <c r="E69" s="72">
        <v>109</v>
      </c>
      <c r="F69" s="72">
        <v>574</v>
      </c>
      <c r="G69" s="72">
        <v>2</v>
      </c>
      <c r="H69" s="72">
        <v>571</v>
      </c>
      <c r="I69" s="73">
        <v>1</v>
      </c>
      <c r="J69" s="73">
        <v>1</v>
      </c>
      <c r="K69" s="74">
        <v>26</v>
      </c>
      <c r="L69" s="75">
        <v>288.5</v>
      </c>
      <c r="M69" s="75">
        <v>1</v>
      </c>
      <c r="N69" s="75">
        <v>287</v>
      </c>
      <c r="O69" s="75">
        <v>0.5</v>
      </c>
      <c r="P69" s="77"/>
      <c r="Q69" s="77"/>
      <c r="R69" s="76"/>
      <c r="S69" s="76"/>
      <c r="T69" s="70"/>
      <c r="U69" s="84">
        <v>23</v>
      </c>
      <c r="V69" s="84">
        <v>48</v>
      </c>
      <c r="W69" s="84">
        <v>5</v>
      </c>
      <c r="X69" s="84">
        <v>14</v>
      </c>
      <c r="Y69" s="85"/>
      <c r="Z69" s="85"/>
      <c r="AA69" s="85"/>
      <c r="AB69" s="85"/>
      <c r="AC69" s="85"/>
      <c r="AD69" s="85"/>
      <c r="AE69" s="94"/>
      <c r="AF69" s="94">
        <v>11</v>
      </c>
      <c r="AG69" s="93"/>
      <c r="AH69" s="93"/>
      <c r="AI69" s="86">
        <v>3</v>
      </c>
      <c r="AJ69" s="86">
        <v>7</v>
      </c>
      <c r="AK69" s="86"/>
      <c r="AL69" s="86"/>
      <c r="AM69" s="86"/>
      <c r="AN69" s="86"/>
      <c r="AO69" s="87">
        <v>9</v>
      </c>
    </row>
    <row r="70" spans="1:41" s="78" customFormat="1" ht="8.25" customHeight="1">
      <c r="A70" s="70" t="s">
        <v>130</v>
      </c>
      <c r="B70" s="71">
        <v>2223</v>
      </c>
      <c r="C70" s="72">
        <v>210</v>
      </c>
      <c r="D70" s="72">
        <v>165</v>
      </c>
      <c r="E70" s="72">
        <v>12</v>
      </c>
      <c r="F70" s="72">
        <v>557</v>
      </c>
      <c r="G70" s="72">
        <v>437</v>
      </c>
      <c r="H70" s="72">
        <v>68</v>
      </c>
      <c r="I70" s="73">
        <v>33</v>
      </c>
      <c r="J70" s="73">
        <v>52</v>
      </c>
      <c r="K70" s="74">
        <v>79</v>
      </c>
      <c r="L70" s="75">
        <v>281.5</v>
      </c>
      <c r="M70" s="75">
        <v>223.5</v>
      </c>
      <c r="N70" s="75">
        <v>32</v>
      </c>
      <c r="O70" s="75">
        <v>26</v>
      </c>
      <c r="P70" s="77"/>
      <c r="Q70" s="77"/>
      <c r="R70" s="76"/>
      <c r="S70" s="76"/>
      <c r="T70" s="70"/>
      <c r="U70" s="84">
        <v>5</v>
      </c>
      <c r="V70" s="84">
        <v>12</v>
      </c>
      <c r="W70" s="84">
        <v>4</v>
      </c>
      <c r="X70" s="84">
        <v>12</v>
      </c>
      <c r="Y70" s="85">
        <v>4</v>
      </c>
      <c r="Z70" s="85">
        <v>9</v>
      </c>
      <c r="AA70" s="85">
        <v>3</v>
      </c>
      <c r="AB70" s="85">
        <v>7</v>
      </c>
      <c r="AC70" s="85">
        <v>4</v>
      </c>
      <c r="AD70" s="85">
        <v>5</v>
      </c>
      <c r="AE70" s="94">
        <v>29</v>
      </c>
      <c r="AF70" s="94">
        <v>1</v>
      </c>
      <c r="AG70" s="93"/>
      <c r="AH70" s="93"/>
      <c r="AI70" s="86">
        <v>71</v>
      </c>
      <c r="AJ70" s="86">
        <v>166</v>
      </c>
      <c r="AK70" s="86">
        <v>47</v>
      </c>
      <c r="AL70" s="86">
        <v>109</v>
      </c>
      <c r="AM70" s="86">
        <v>20</v>
      </c>
      <c r="AN70" s="86">
        <v>35</v>
      </c>
      <c r="AO70" s="87">
        <v>93</v>
      </c>
    </row>
    <row r="71" spans="1:41" s="78" customFormat="1" ht="8.25" customHeight="1">
      <c r="A71" s="70" t="s">
        <v>131</v>
      </c>
      <c r="B71" s="71">
        <v>6</v>
      </c>
      <c r="C71" s="72">
        <v>44</v>
      </c>
      <c r="D71" s="72"/>
      <c r="E71" s="72">
        <v>3</v>
      </c>
      <c r="F71" s="72">
        <v>60</v>
      </c>
      <c r="G71" s="72"/>
      <c r="H71" s="72">
        <v>16</v>
      </c>
      <c r="I71" s="73">
        <v>41</v>
      </c>
      <c r="J71" s="73">
        <v>44</v>
      </c>
      <c r="K71" s="74"/>
      <c r="L71" s="75">
        <v>29.5</v>
      </c>
      <c r="M71" s="75"/>
      <c r="N71" s="75">
        <v>7.5</v>
      </c>
      <c r="O71" s="75">
        <v>22</v>
      </c>
      <c r="P71" s="77"/>
      <c r="Q71" s="77"/>
      <c r="R71" s="76"/>
      <c r="S71" s="76"/>
      <c r="T71" s="70"/>
      <c r="U71" s="84"/>
      <c r="V71" s="84"/>
      <c r="W71" s="84"/>
      <c r="X71" s="84"/>
      <c r="Y71" s="85"/>
      <c r="Z71" s="85"/>
      <c r="AA71" s="85"/>
      <c r="AB71" s="85"/>
      <c r="AC71" s="85"/>
      <c r="AD71" s="85"/>
      <c r="AE71" s="94"/>
      <c r="AF71" s="94"/>
      <c r="AG71" s="93"/>
      <c r="AH71" s="93"/>
      <c r="AI71" s="86"/>
      <c r="AJ71" s="86"/>
      <c r="AK71" s="86"/>
      <c r="AL71" s="86"/>
      <c r="AM71" s="86"/>
      <c r="AN71" s="86"/>
      <c r="AO71" s="87"/>
    </row>
    <row r="72" spans="1:41" s="78" customFormat="1" ht="8.25" customHeight="1">
      <c r="A72" s="70" t="s">
        <v>132</v>
      </c>
      <c r="B72" s="71">
        <v>996</v>
      </c>
      <c r="C72" s="72">
        <v>82</v>
      </c>
      <c r="D72" s="72">
        <v>32</v>
      </c>
      <c r="E72" s="72">
        <v>26</v>
      </c>
      <c r="F72" s="72">
        <v>180</v>
      </c>
      <c r="G72" s="72">
        <v>72</v>
      </c>
      <c r="H72" s="72">
        <v>77</v>
      </c>
      <c r="I72" s="73">
        <v>24</v>
      </c>
      <c r="J72" s="73">
        <v>31</v>
      </c>
      <c r="K72" s="74">
        <v>15</v>
      </c>
      <c r="L72" s="75">
        <v>105</v>
      </c>
      <c r="M72" s="75">
        <v>42.5</v>
      </c>
      <c r="N72" s="75">
        <v>47</v>
      </c>
      <c r="O72" s="75">
        <v>15.5</v>
      </c>
      <c r="P72" s="77"/>
      <c r="Q72" s="77"/>
      <c r="R72" s="76"/>
      <c r="S72" s="76"/>
      <c r="T72" s="70" t="str">
        <f t="shared" si="3"/>
        <v>Unterneh.-bezogene Dienstl.</v>
      </c>
      <c r="U72" s="84">
        <v>3</v>
      </c>
      <c r="V72" s="84">
        <v>15</v>
      </c>
      <c r="W72" s="84">
        <v>8</v>
      </c>
      <c r="X72" s="84">
        <v>20</v>
      </c>
      <c r="Y72" s="85">
        <v>2</v>
      </c>
      <c r="Z72" s="85">
        <v>2</v>
      </c>
      <c r="AA72" s="85">
        <v>2</v>
      </c>
      <c r="AB72" s="85">
        <v>2</v>
      </c>
      <c r="AC72" s="85">
        <v>1</v>
      </c>
      <c r="AD72" s="85">
        <v>1</v>
      </c>
      <c r="AE72" s="94">
        <v>13</v>
      </c>
      <c r="AF72" s="94">
        <v>18</v>
      </c>
      <c r="AG72" s="93"/>
      <c r="AH72" s="93"/>
      <c r="AI72" s="86">
        <v>10</v>
      </c>
      <c r="AJ72" s="86">
        <v>21</v>
      </c>
      <c r="AK72" s="86">
        <v>5</v>
      </c>
      <c r="AL72" s="86">
        <v>14</v>
      </c>
      <c r="AM72" s="86"/>
      <c r="AN72" s="86"/>
      <c r="AO72" s="87">
        <v>28</v>
      </c>
    </row>
    <row r="73" spans="1:41" s="78" customFormat="1" ht="8.25" customHeight="1">
      <c r="A73" s="70" t="s">
        <v>133</v>
      </c>
      <c r="B73" s="71">
        <v>71</v>
      </c>
      <c r="C73" s="72">
        <v>60</v>
      </c>
      <c r="D73" s="72">
        <v>1</v>
      </c>
      <c r="E73" s="72">
        <v>59</v>
      </c>
      <c r="F73" s="72">
        <v>349</v>
      </c>
      <c r="G73" s="72">
        <v>1</v>
      </c>
      <c r="H73" s="72">
        <v>348</v>
      </c>
      <c r="I73" s="73"/>
      <c r="J73" s="73"/>
      <c r="K73" s="74">
        <v>39</v>
      </c>
      <c r="L73" s="75">
        <v>177</v>
      </c>
      <c r="M73" s="75">
        <v>1</v>
      </c>
      <c r="N73" s="75">
        <v>176</v>
      </c>
      <c r="O73" s="75"/>
      <c r="P73" s="77"/>
      <c r="Q73" s="77"/>
      <c r="R73" s="76"/>
      <c r="S73" s="76"/>
      <c r="T73" s="70" t="str">
        <f t="shared" si="3"/>
        <v>Gastro</v>
      </c>
      <c r="U73" s="84">
        <v>38</v>
      </c>
      <c r="V73" s="84">
        <v>100</v>
      </c>
      <c r="W73" s="84">
        <v>35</v>
      </c>
      <c r="X73" s="84">
        <v>94</v>
      </c>
      <c r="Y73" s="85"/>
      <c r="Z73" s="85"/>
      <c r="AA73" s="85"/>
      <c r="AB73" s="85"/>
      <c r="AC73" s="85"/>
      <c r="AD73" s="85"/>
      <c r="AE73" s="94"/>
      <c r="AF73" s="94">
        <v>28</v>
      </c>
      <c r="AG73" s="93"/>
      <c r="AH73" s="93"/>
      <c r="AI73" s="86">
        <v>1</v>
      </c>
      <c r="AJ73" s="86">
        <v>1</v>
      </c>
      <c r="AK73" s="86">
        <v>1</v>
      </c>
      <c r="AL73" s="86">
        <v>3</v>
      </c>
      <c r="AM73" s="86"/>
      <c r="AN73" s="86"/>
      <c r="AO73" s="87">
        <v>34</v>
      </c>
    </row>
    <row r="74" spans="1:41" s="78" customFormat="1" ht="8.25" customHeight="1">
      <c r="A74" s="70" t="s">
        <v>90</v>
      </c>
      <c r="B74" s="71">
        <v>1</v>
      </c>
      <c r="C74" s="72"/>
      <c r="D74" s="72"/>
      <c r="E74" s="72"/>
      <c r="F74" s="72"/>
      <c r="G74" s="72"/>
      <c r="H74" s="72"/>
      <c r="I74" s="73"/>
      <c r="J74" s="73"/>
      <c r="K74" s="74"/>
      <c r="L74" s="75"/>
      <c r="M74" s="75"/>
      <c r="N74" s="75"/>
      <c r="O74" s="75"/>
      <c r="P74" s="77"/>
      <c r="Q74" s="77"/>
      <c r="R74" s="76"/>
      <c r="S74" s="76"/>
      <c r="T74" s="70" t="str">
        <f t="shared" si="3"/>
        <v>Clubs, Tänzerinnen</v>
      </c>
      <c r="U74" s="84"/>
      <c r="V74" s="84"/>
      <c r="W74" s="84"/>
      <c r="X74" s="84"/>
      <c r="Y74" s="85"/>
      <c r="Z74" s="85"/>
      <c r="AA74" s="85"/>
      <c r="AB74" s="85"/>
      <c r="AC74" s="85"/>
      <c r="AD74" s="85"/>
      <c r="AE74" s="94"/>
      <c r="AF74" s="94"/>
      <c r="AG74" s="93"/>
      <c r="AH74" s="93"/>
      <c r="AI74" s="86"/>
      <c r="AJ74" s="86"/>
      <c r="AK74" s="86"/>
      <c r="AL74" s="86"/>
      <c r="AM74" s="86"/>
      <c r="AN74" s="86"/>
      <c r="AO74" s="87"/>
    </row>
    <row r="75" spans="1:41" s="78" customFormat="1" ht="8.25" customHeight="1">
      <c r="A75" s="70" t="s">
        <v>134</v>
      </c>
      <c r="B75" s="71"/>
      <c r="C75" s="72"/>
      <c r="D75" s="72"/>
      <c r="E75" s="72"/>
      <c r="F75" s="72"/>
      <c r="G75" s="72"/>
      <c r="H75" s="72"/>
      <c r="I75" s="73"/>
      <c r="J75" s="73"/>
      <c r="K75" s="74"/>
      <c r="L75" s="75"/>
      <c r="M75" s="75"/>
      <c r="N75" s="75"/>
      <c r="O75" s="75"/>
      <c r="P75" s="77"/>
      <c r="Q75" s="77"/>
      <c r="R75" s="76"/>
      <c r="S75" s="76"/>
      <c r="T75" s="70" t="str">
        <f t="shared" si="3"/>
        <v>Banken, Versicherungen</v>
      </c>
      <c r="U75" s="84"/>
      <c r="V75" s="84"/>
      <c r="W75" s="84"/>
      <c r="X75" s="84"/>
      <c r="Y75" s="85"/>
      <c r="Z75" s="85"/>
      <c r="AA75" s="85"/>
      <c r="AB75" s="85"/>
      <c r="AC75" s="85"/>
      <c r="AD75" s="85"/>
      <c r="AE75" s="94"/>
      <c r="AF75" s="94"/>
      <c r="AG75" s="93"/>
      <c r="AH75" s="93"/>
      <c r="AI75" s="86"/>
      <c r="AJ75" s="86"/>
      <c r="AK75" s="86"/>
      <c r="AL75" s="86"/>
      <c r="AM75" s="86"/>
      <c r="AN75" s="86"/>
      <c r="AO75" s="87"/>
    </row>
    <row r="76" spans="1:41" s="78" customFormat="1" ht="8.25" customHeight="1">
      <c r="A76" s="70" t="s">
        <v>135</v>
      </c>
      <c r="B76" s="71">
        <v>60</v>
      </c>
      <c r="C76" s="72">
        <v>9</v>
      </c>
      <c r="D76" s="72"/>
      <c r="E76" s="72">
        <v>4</v>
      </c>
      <c r="F76" s="72">
        <v>53</v>
      </c>
      <c r="G76" s="72"/>
      <c r="H76" s="72">
        <v>46</v>
      </c>
      <c r="I76" s="73">
        <v>5</v>
      </c>
      <c r="J76" s="73">
        <v>7</v>
      </c>
      <c r="K76" s="74"/>
      <c r="L76" s="75">
        <v>23.5</v>
      </c>
      <c r="M76" s="75"/>
      <c r="N76" s="75">
        <v>20</v>
      </c>
      <c r="O76" s="75">
        <v>3.5</v>
      </c>
      <c r="P76" s="77"/>
      <c r="Q76" s="77"/>
      <c r="R76" s="76"/>
      <c r="S76" s="76"/>
      <c r="T76" s="70" t="str">
        <f t="shared" si="3"/>
        <v>Gesundheit, Soziales</v>
      </c>
      <c r="U76" s="84"/>
      <c r="V76" s="84"/>
      <c r="W76" s="84"/>
      <c r="X76" s="84"/>
      <c r="Y76" s="85"/>
      <c r="Z76" s="85"/>
      <c r="AA76" s="85"/>
      <c r="AB76" s="85"/>
      <c r="AC76" s="85"/>
      <c r="AD76" s="85"/>
      <c r="AE76" s="94"/>
      <c r="AF76" s="94"/>
      <c r="AG76" s="93"/>
      <c r="AH76" s="93"/>
      <c r="AI76" s="86"/>
      <c r="AJ76" s="86"/>
      <c r="AK76" s="86"/>
      <c r="AL76" s="86"/>
      <c r="AM76" s="86"/>
      <c r="AN76" s="86"/>
      <c r="AO76" s="87"/>
    </row>
    <row r="77" spans="1:41" s="78" customFormat="1" ht="8.25" customHeight="1">
      <c r="A77" s="70" t="s">
        <v>136</v>
      </c>
      <c r="B77" s="71">
        <v>90</v>
      </c>
      <c r="C77" s="72">
        <v>31</v>
      </c>
      <c r="D77" s="72">
        <v>4</v>
      </c>
      <c r="E77" s="72">
        <v>17</v>
      </c>
      <c r="F77" s="72">
        <v>41</v>
      </c>
      <c r="G77" s="72">
        <v>4</v>
      </c>
      <c r="H77" s="72">
        <v>27</v>
      </c>
      <c r="I77" s="73">
        <v>10</v>
      </c>
      <c r="J77" s="73">
        <v>10</v>
      </c>
      <c r="K77" s="74">
        <v>10</v>
      </c>
      <c r="L77" s="75">
        <v>21.5</v>
      </c>
      <c r="M77" s="75">
        <v>3</v>
      </c>
      <c r="N77" s="75">
        <v>13.5</v>
      </c>
      <c r="O77" s="75">
        <v>5</v>
      </c>
      <c r="P77" s="77"/>
      <c r="Q77" s="77"/>
      <c r="R77" s="76"/>
      <c r="S77" s="76"/>
      <c r="T77" s="70" t="str">
        <f t="shared" si="3"/>
        <v>Hauswirtschaft</v>
      </c>
      <c r="U77" s="84">
        <v>5</v>
      </c>
      <c r="V77" s="84">
        <v>6</v>
      </c>
      <c r="W77" s="84">
        <v>5</v>
      </c>
      <c r="X77" s="84">
        <v>5</v>
      </c>
      <c r="Y77" s="85">
        <v>6</v>
      </c>
      <c r="Z77" s="85">
        <v>6</v>
      </c>
      <c r="AA77" s="85">
        <v>2</v>
      </c>
      <c r="AB77" s="85">
        <v>2</v>
      </c>
      <c r="AC77" s="85">
        <v>6</v>
      </c>
      <c r="AD77" s="85">
        <v>6</v>
      </c>
      <c r="AE77" s="94">
        <v>1</v>
      </c>
      <c r="AF77" s="94"/>
      <c r="AG77" s="93"/>
      <c r="AH77" s="93"/>
      <c r="AI77" s="86">
        <v>3</v>
      </c>
      <c r="AJ77" s="86">
        <v>3</v>
      </c>
      <c r="AK77" s="86">
        <v>3</v>
      </c>
      <c r="AL77" s="86">
        <v>3</v>
      </c>
      <c r="AM77" s="86">
        <v>2</v>
      </c>
      <c r="AN77" s="86">
        <v>2</v>
      </c>
      <c r="AO77" s="87">
        <v>7</v>
      </c>
    </row>
    <row r="78" spans="1:41" s="78" customFormat="1" ht="8.25" customHeight="1">
      <c r="A78" s="70" t="s">
        <v>137</v>
      </c>
      <c r="B78" s="71">
        <v>1</v>
      </c>
      <c r="C78" s="72"/>
      <c r="D78" s="72"/>
      <c r="E78" s="72"/>
      <c r="F78" s="72"/>
      <c r="G78" s="72"/>
      <c r="H78" s="72"/>
      <c r="I78" s="73"/>
      <c r="J78" s="73"/>
      <c r="K78" s="74"/>
      <c r="L78" s="75"/>
      <c r="M78" s="75"/>
      <c r="N78" s="75"/>
      <c r="O78" s="75"/>
      <c r="P78" s="77"/>
      <c r="Q78" s="77"/>
      <c r="R78" s="76"/>
      <c r="S78" s="76"/>
      <c r="T78" s="70" t="str">
        <f t="shared" si="3"/>
        <v>Öffentliche Verwaltung</v>
      </c>
      <c r="U78" s="84"/>
      <c r="V78" s="84"/>
      <c r="W78" s="84"/>
      <c r="X78" s="84"/>
      <c r="Y78" s="85"/>
      <c r="Z78" s="85"/>
      <c r="AA78" s="85"/>
      <c r="AB78" s="85"/>
      <c r="AC78" s="85"/>
      <c r="AD78" s="85"/>
      <c r="AE78" s="94"/>
      <c r="AF78" s="94"/>
      <c r="AG78" s="93"/>
      <c r="AH78" s="93"/>
      <c r="AI78" s="86"/>
      <c r="AJ78" s="86"/>
      <c r="AK78" s="86"/>
      <c r="AL78" s="86"/>
      <c r="AM78" s="86"/>
      <c r="AN78" s="86"/>
      <c r="AO78" s="87"/>
    </row>
    <row r="79" spans="1:41" s="78" customFormat="1" ht="8.25" customHeight="1">
      <c r="A79" s="70" t="s">
        <v>138</v>
      </c>
      <c r="B79" s="71">
        <v>13</v>
      </c>
      <c r="C79" s="72">
        <v>6</v>
      </c>
      <c r="D79" s="72"/>
      <c r="E79" s="72">
        <v>6</v>
      </c>
      <c r="F79" s="72">
        <v>40</v>
      </c>
      <c r="G79" s="72"/>
      <c r="H79" s="72">
        <v>40</v>
      </c>
      <c r="I79" s="73"/>
      <c r="J79" s="73"/>
      <c r="K79" s="74">
        <v>5</v>
      </c>
      <c r="L79" s="75">
        <v>19</v>
      </c>
      <c r="M79" s="75"/>
      <c r="N79" s="75">
        <v>19</v>
      </c>
      <c r="O79" s="75"/>
      <c r="P79" s="77"/>
      <c r="Q79" s="77"/>
      <c r="R79" s="76"/>
      <c r="S79" s="76"/>
      <c r="T79" s="70" t="str">
        <f t="shared" si="3"/>
        <v>Bäckereigewerbe</v>
      </c>
      <c r="U79" s="84">
        <v>5</v>
      </c>
      <c r="V79" s="84">
        <v>25</v>
      </c>
      <c r="W79" s="84">
        <v>4</v>
      </c>
      <c r="X79" s="84">
        <v>9</v>
      </c>
      <c r="Y79" s="85"/>
      <c r="Z79" s="85"/>
      <c r="AA79" s="85"/>
      <c r="AB79" s="85"/>
      <c r="AC79" s="85"/>
      <c r="AD79" s="85"/>
      <c r="AE79" s="94"/>
      <c r="AF79" s="94">
        <v>1</v>
      </c>
      <c r="AG79" s="93"/>
      <c r="AH79" s="93"/>
      <c r="AI79" s="86"/>
      <c r="AJ79" s="86"/>
      <c r="AK79" s="86"/>
      <c r="AL79" s="86"/>
      <c r="AM79" s="86"/>
      <c r="AN79" s="86"/>
      <c r="AO79" s="87">
        <v>2</v>
      </c>
    </row>
    <row r="80" spans="1:41" s="78" customFormat="1" ht="8.25" customHeight="1">
      <c r="A80" s="70" t="s">
        <v>139</v>
      </c>
      <c r="B80" s="71"/>
      <c r="C80" s="72"/>
      <c r="D80" s="72"/>
      <c r="E80" s="72"/>
      <c r="F80" s="72"/>
      <c r="G80" s="72"/>
      <c r="H80" s="72"/>
      <c r="I80" s="73"/>
      <c r="J80" s="73"/>
      <c r="K80" s="74"/>
      <c r="L80" s="75"/>
      <c r="M80" s="75"/>
      <c r="N80" s="75"/>
      <c r="O80" s="75"/>
      <c r="P80" s="77"/>
      <c r="Q80" s="77"/>
      <c r="R80" s="76"/>
      <c r="S80" s="76"/>
      <c r="T80" s="70" t="str">
        <f t="shared" si="3"/>
        <v>Konditoreigewerbe</v>
      </c>
      <c r="U80" s="84"/>
      <c r="V80" s="84"/>
      <c r="W80" s="84"/>
      <c r="X80" s="84"/>
      <c r="Y80" s="85"/>
      <c r="Z80" s="85"/>
      <c r="AA80" s="85"/>
      <c r="AB80" s="85"/>
      <c r="AC80" s="85"/>
      <c r="AD80" s="85"/>
      <c r="AE80" s="94"/>
      <c r="AF80" s="94"/>
      <c r="AG80" s="93"/>
      <c r="AH80" s="93"/>
      <c r="AI80" s="86"/>
      <c r="AJ80" s="86"/>
      <c r="AK80" s="86"/>
      <c r="AL80" s="86"/>
      <c r="AM80" s="86"/>
      <c r="AN80" s="86"/>
      <c r="AO80" s="87"/>
    </row>
    <row r="81" spans="1:41" s="78" customFormat="1" ht="8.25" customHeight="1">
      <c r="A81" s="70" t="s">
        <v>140</v>
      </c>
      <c r="B81" s="71"/>
      <c r="C81" s="72"/>
      <c r="D81" s="72"/>
      <c r="E81" s="72"/>
      <c r="F81" s="72"/>
      <c r="G81" s="72"/>
      <c r="H81" s="72"/>
      <c r="I81" s="73"/>
      <c r="J81" s="73"/>
      <c r="K81" s="74"/>
      <c r="L81" s="75"/>
      <c r="M81" s="75"/>
      <c r="N81" s="75"/>
      <c r="O81" s="75"/>
      <c r="P81" s="77"/>
      <c r="Q81" s="77"/>
      <c r="R81" s="76"/>
      <c r="S81" s="76"/>
      <c r="T81" s="70" t="str">
        <f t="shared" si="3"/>
        <v>Sägereien (Holzindustrie)</v>
      </c>
      <c r="U81" s="84"/>
      <c r="V81" s="84"/>
      <c r="W81" s="84"/>
      <c r="X81" s="84"/>
      <c r="Y81" s="85"/>
      <c r="Z81" s="85"/>
      <c r="AA81" s="85"/>
      <c r="AB81" s="85"/>
      <c r="AC81" s="85"/>
      <c r="AD81" s="85"/>
      <c r="AE81" s="94"/>
      <c r="AF81" s="94"/>
      <c r="AG81" s="93"/>
      <c r="AH81" s="93"/>
      <c r="AI81" s="86"/>
      <c r="AJ81" s="86"/>
      <c r="AK81" s="86"/>
      <c r="AL81" s="86"/>
      <c r="AM81" s="86"/>
      <c r="AN81" s="86"/>
      <c r="AO81" s="87"/>
    </row>
    <row r="82" spans="1:41" s="78" customFormat="1" ht="8.25" customHeight="1">
      <c r="A82" s="70" t="s">
        <v>141</v>
      </c>
      <c r="B82" s="71"/>
      <c r="C82" s="72">
        <v>1</v>
      </c>
      <c r="D82" s="72">
        <v>1</v>
      </c>
      <c r="E82" s="72"/>
      <c r="F82" s="72">
        <v>2</v>
      </c>
      <c r="G82" s="72">
        <v>2</v>
      </c>
      <c r="H82" s="72"/>
      <c r="I82" s="73"/>
      <c r="J82" s="73"/>
      <c r="K82" s="74"/>
      <c r="L82" s="75">
        <v>1</v>
      </c>
      <c r="M82" s="75">
        <v>1</v>
      </c>
      <c r="N82" s="75"/>
      <c r="O82" s="75"/>
      <c r="P82" s="77"/>
      <c r="Q82" s="77"/>
      <c r="R82" s="76"/>
      <c r="S82" s="76"/>
      <c r="T82" s="70" t="str">
        <f t="shared" si="3"/>
        <v>Bildhauer- Steinmetzgewerbe</v>
      </c>
      <c r="U82" s="84"/>
      <c r="V82" s="84"/>
      <c r="W82" s="84"/>
      <c r="X82" s="84"/>
      <c r="Y82" s="85"/>
      <c r="Z82" s="85"/>
      <c r="AA82" s="85"/>
      <c r="AB82" s="85"/>
      <c r="AC82" s="85"/>
      <c r="AD82" s="85"/>
      <c r="AE82" s="94"/>
      <c r="AF82" s="94"/>
      <c r="AG82" s="93"/>
      <c r="AH82" s="93"/>
      <c r="AI82" s="86"/>
      <c r="AJ82" s="86"/>
      <c r="AK82" s="86"/>
      <c r="AL82" s="86"/>
      <c r="AM82" s="86"/>
      <c r="AN82" s="86"/>
      <c r="AO82" s="87">
        <v>1</v>
      </c>
    </row>
    <row r="83" spans="1:41" s="78" customFormat="1" ht="8.25" customHeight="1">
      <c r="A83" s="70" t="s">
        <v>142</v>
      </c>
      <c r="B83" s="71"/>
      <c r="C83" s="72">
        <v>1</v>
      </c>
      <c r="D83" s="72"/>
      <c r="E83" s="72">
        <v>1</v>
      </c>
      <c r="F83" s="72">
        <v>15</v>
      </c>
      <c r="G83" s="72"/>
      <c r="H83" s="72">
        <v>15</v>
      </c>
      <c r="I83" s="73"/>
      <c r="J83" s="73"/>
      <c r="K83" s="74"/>
      <c r="L83" s="75">
        <v>5</v>
      </c>
      <c r="M83" s="75"/>
      <c r="N83" s="75">
        <v>5</v>
      </c>
      <c r="O83" s="75"/>
      <c r="P83" s="77"/>
      <c r="Q83" s="77"/>
      <c r="R83" s="76"/>
      <c r="S83" s="76"/>
      <c r="T83" s="70" t="str">
        <f t="shared" si="3"/>
        <v>Verkehr, Nachrichten</v>
      </c>
      <c r="U83" s="84"/>
      <c r="V83" s="84"/>
      <c r="W83" s="84"/>
      <c r="X83" s="84"/>
      <c r="Y83" s="85"/>
      <c r="Z83" s="85"/>
      <c r="AA83" s="85"/>
      <c r="AB83" s="85"/>
      <c r="AC83" s="85"/>
      <c r="AD83" s="85"/>
      <c r="AE83" s="94"/>
      <c r="AF83" s="94"/>
      <c r="AG83" s="93"/>
      <c r="AH83" s="93"/>
      <c r="AI83" s="86"/>
      <c r="AJ83" s="86"/>
      <c r="AK83" s="86"/>
      <c r="AL83" s="86"/>
      <c r="AM83" s="86"/>
      <c r="AN83" s="86"/>
      <c r="AO83" s="87"/>
    </row>
    <row r="84" spans="1:41" s="78" customFormat="1" ht="8.25" customHeight="1">
      <c r="A84" s="70" t="s">
        <v>143</v>
      </c>
      <c r="B84" s="71">
        <v>1</v>
      </c>
      <c r="C84" s="72">
        <v>2</v>
      </c>
      <c r="D84" s="72"/>
      <c r="E84" s="72">
        <v>2</v>
      </c>
      <c r="F84" s="72">
        <v>7</v>
      </c>
      <c r="G84" s="72"/>
      <c r="H84" s="72">
        <v>7</v>
      </c>
      <c r="I84" s="73"/>
      <c r="J84" s="73"/>
      <c r="K84" s="74">
        <v>1</v>
      </c>
      <c r="L84" s="75">
        <v>4.5</v>
      </c>
      <c r="M84" s="75"/>
      <c r="N84" s="75">
        <v>4.5</v>
      </c>
      <c r="O84" s="75"/>
      <c r="P84" s="77"/>
      <c r="Q84" s="77"/>
      <c r="R84" s="76"/>
      <c r="S84" s="76"/>
      <c r="T84" s="70" t="str">
        <f t="shared" si="3"/>
        <v>Reinigungsgewerbe West-CH</v>
      </c>
      <c r="U84" s="84">
        <v>1</v>
      </c>
      <c r="V84" s="84">
        <v>2</v>
      </c>
      <c r="W84" s="84">
        <v>1</v>
      </c>
      <c r="X84" s="84">
        <v>2</v>
      </c>
      <c r="Y84" s="85"/>
      <c r="Z84" s="85"/>
      <c r="AA84" s="85"/>
      <c r="AB84" s="85"/>
      <c r="AC84" s="85"/>
      <c r="AD84" s="85"/>
      <c r="AE84" s="94"/>
      <c r="AF84" s="94">
        <v>2</v>
      </c>
      <c r="AG84" s="93"/>
      <c r="AH84" s="93"/>
      <c r="AI84" s="86"/>
      <c r="AJ84" s="86"/>
      <c r="AK84" s="86"/>
      <c r="AL84" s="86"/>
      <c r="AM84" s="86"/>
      <c r="AN84" s="86"/>
      <c r="AO84" s="87">
        <v>1</v>
      </c>
    </row>
    <row r="85" spans="1:41" s="78" customFormat="1" ht="8.25" customHeight="1">
      <c r="A85" s="70" t="s">
        <v>144</v>
      </c>
      <c r="B85" s="71">
        <v>195</v>
      </c>
      <c r="C85" s="72"/>
      <c r="D85" s="72"/>
      <c r="E85" s="72"/>
      <c r="F85" s="72"/>
      <c r="G85" s="72"/>
      <c r="H85" s="72"/>
      <c r="I85" s="73"/>
      <c r="J85" s="73"/>
      <c r="K85" s="74"/>
      <c r="L85" s="75"/>
      <c r="M85" s="75"/>
      <c r="N85" s="75"/>
      <c r="O85" s="75"/>
      <c r="P85" s="77"/>
      <c r="Q85" s="77"/>
      <c r="R85" s="76"/>
      <c r="S85" s="76"/>
      <c r="T85" s="70" t="str">
        <f t="shared" si="3"/>
        <v>Uhrenindustrie Jura Bernois</v>
      </c>
      <c r="U85" s="84"/>
      <c r="V85" s="84"/>
      <c r="W85" s="84"/>
      <c r="X85" s="84"/>
      <c r="Y85" s="85"/>
      <c r="Z85" s="85"/>
      <c r="AA85" s="85"/>
      <c r="AB85" s="85"/>
      <c r="AC85" s="85"/>
      <c r="AD85" s="85"/>
      <c r="AE85" s="94"/>
      <c r="AF85" s="94"/>
      <c r="AG85" s="93"/>
      <c r="AH85" s="93"/>
      <c r="AI85" s="86"/>
      <c r="AJ85" s="86"/>
      <c r="AK85" s="86"/>
      <c r="AL85" s="86"/>
      <c r="AM85" s="86"/>
      <c r="AN85" s="86"/>
      <c r="AO85" s="87"/>
    </row>
    <row r="86" spans="1:41" s="78" customFormat="1" ht="8.25" customHeight="1">
      <c r="A86" s="70" t="s">
        <v>145</v>
      </c>
      <c r="B86" s="71">
        <v>68</v>
      </c>
      <c r="C86" s="72">
        <v>3</v>
      </c>
      <c r="D86" s="72"/>
      <c r="E86" s="72"/>
      <c r="F86" s="72">
        <v>6</v>
      </c>
      <c r="G86" s="72"/>
      <c r="H86" s="72"/>
      <c r="I86" s="73">
        <v>3</v>
      </c>
      <c r="J86" s="73">
        <v>6</v>
      </c>
      <c r="K86" s="74"/>
      <c r="L86" s="75">
        <v>3</v>
      </c>
      <c r="M86" s="75"/>
      <c r="N86" s="75"/>
      <c r="O86" s="75">
        <v>3</v>
      </c>
      <c r="P86" s="77"/>
      <c r="Q86" s="77"/>
      <c r="R86" s="76"/>
      <c r="S86" s="76"/>
      <c r="T86" s="70" t="str">
        <f t="shared" si="3"/>
        <v>Uhrenindustrie Kanton Bern</v>
      </c>
      <c r="U86" s="84"/>
      <c r="V86" s="84"/>
      <c r="W86" s="84"/>
      <c r="X86" s="84"/>
      <c r="Y86" s="85"/>
      <c r="Z86" s="85"/>
      <c r="AA86" s="85"/>
      <c r="AB86" s="85"/>
      <c r="AC86" s="85"/>
      <c r="AD86" s="85"/>
      <c r="AE86" s="94"/>
      <c r="AF86" s="94"/>
      <c r="AG86" s="93"/>
      <c r="AH86" s="93"/>
      <c r="AI86" s="86"/>
      <c r="AJ86" s="86"/>
      <c r="AK86" s="86"/>
      <c r="AL86" s="86"/>
      <c r="AM86" s="86"/>
      <c r="AN86" s="86"/>
      <c r="AO86" s="87"/>
    </row>
    <row r="87" spans="1:41" s="78" customFormat="1" ht="8.25" customHeight="1">
      <c r="A87" s="70" t="s">
        <v>147</v>
      </c>
      <c r="B87" s="71"/>
      <c r="C87" s="72"/>
      <c r="D87" s="72"/>
      <c r="E87" s="72"/>
      <c r="F87" s="72"/>
      <c r="G87" s="72"/>
      <c r="H87" s="72"/>
      <c r="I87" s="73"/>
      <c r="J87" s="73"/>
      <c r="K87" s="74"/>
      <c r="L87" s="75"/>
      <c r="M87" s="75"/>
      <c r="N87" s="75"/>
      <c r="O87" s="75"/>
      <c r="P87" s="77"/>
      <c r="Q87" s="77"/>
      <c r="R87" s="76"/>
      <c r="S87" s="76"/>
      <c r="T87" s="70" t="str">
        <f t="shared" si="3"/>
        <v>Buchhandel West-CH</v>
      </c>
      <c r="U87" s="84"/>
      <c r="V87" s="84"/>
      <c r="W87" s="84"/>
      <c r="X87" s="84"/>
      <c r="Y87" s="85"/>
      <c r="Z87" s="85"/>
      <c r="AA87" s="85"/>
      <c r="AB87" s="85"/>
      <c r="AC87" s="85"/>
      <c r="AD87" s="85"/>
      <c r="AE87" s="94"/>
      <c r="AF87" s="94"/>
      <c r="AG87" s="93"/>
      <c r="AH87" s="93"/>
      <c r="AI87" s="86"/>
      <c r="AJ87" s="86"/>
      <c r="AK87" s="86"/>
      <c r="AL87" s="86"/>
      <c r="AM87" s="86"/>
      <c r="AN87" s="86"/>
      <c r="AO87" s="87"/>
    </row>
    <row r="88" spans="1:41" s="78" customFormat="1" ht="8.25" customHeight="1">
      <c r="A88" s="70" t="s">
        <v>146</v>
      </c>
      <c r="B88" s="71"/>
      <c r="C88" s="72"/>
      <c r="D88" s="72"/>
      <c r="E88" s="72"/>
      <c r="F88" s="72"/>
      <c r="G88" s="72"/>
      <c r="H88" s="72"/>
      <c r="I88" s="73"/>
      <c r="J88" s="73"/>
      <c r="K88" s="74"/>
      <c r="L88" s="75"/>
      <c r="M88" s="75"/>
      <c r="N88" s="75"/>
      <c r="O88" s="75"/>
      <c r="P88" s="77"/>
      <c r="Q88" s="77"/>
      <c r="R88" s="76"/>
      <c r="S88" s="76"/>
      <c r="T88" s="70" t="str">
        <f t="shared" si="3"/>
        <v>Buchhandel Deutsch-CH</v>
      </c>
      <c r="U88" s="84"/>
      <c r="V88" s="84"/>
      <c r="W88" s="84"/>
      <c r="X88" s="84"/>
      <c r="Y88" s="85"/>
      <c r="Z88" s="85"/>
      <c r="AA88" s="85"/>
      <c r="AB88" s="85"/>
      <c r="AC88" s="85"/>
      <c r="AD88" s="85"/>
      <c r="AE88" s="94"/>
      <c r="AF88" s="94"/>
      <c r="AG88" s="93"/>
      <c r="AH88" s="93"/>
      <c r="AI88" s="86"/>
      <c r="AJ88" s="86"/>
      <c r="AK88" s="86"/>
      <c r="AL88" s="86"/>
      <c r="AM88" s="86"/>
      <c r="AN88" s="86"/>
      <c r="AO88" s="87"/>
    </row>
    <row r="89" spans="1:41" s="78" customFormat="1" ht="8.25" customHeight="1">
      <c r="A89" s="70" t="s">
        <v>99</v>
      </c>
      <c r="B89" s="71">
        <v>183</v>
      </c>
      <c r="C89" s="72">
        <v>58</v>
      </c>
      <c r="D89" s="72">
        <v>44</v>
      </c>
      <c r="E89" s="72">
        <v>14</v>
      </c>
      <c r="F89" s="72">
        <v>119</v>
      </c>
      <c r="G89" s="72">
        <v>92</v>
      </c>
      <c r="H89" s="72">
        <v>27</v>
      </c>
      <c r="I89" s="73"/>
      <c r="J89" s="73"/>
      <c r="K89" s="74">
        <v>19</v>
      </c>
      <c r="L89" s="75">
        <v>73.5</v>
      </c>
      <c r="M89" s="75">
        <v>59</v>
      </c>
      <c r="N89" s="75">
        <v>14.5</v>
      </c>
      <c r="O89" s="75"/>
      <c r="P89" s="77"/>
      <c r="Q89" s="77"/>
      <c r="R89" s="76"/>
      <c r="S89" s="76"/>
      <c r="T89" s="70" t="str">
        <f t="shared" si="3"/>
        <v>Bodenleger</v>
      </c>
      <c r="U89" s="84">
        <v>9</v>
      </c>
      <c r="V89" s="84">
        <v>12</v>
      </c>
      <c r="W89" s="84">
        <v>9</v>
      </c>
      <c r="X89" s="84">
        <v>15</v>
      </c>
      <c r="Y89" s="85"/>
      <c r="Z89" s="85"/>
      <c r="AA89" s="85"/>
      <c r="AB89" s="85"/>
      <c r="AC89" s="85"/>
      <c r="AD89" s="85"/>
      <c r="AE89" s="94">
        <v>32</v>
      </c>
      <c r="AF89" s="94">
        <v>1</v>
      </c>
      <c r="AG89" s="93"/>
      <c r="AH89" s="93"/>
      <c r="AI89" s="86">
        <v>10</v>
      </c>
      <c r="AJ89" s="86">
        <v>26</v>
      </c>
      <c r="AK89" s="86">
        <v>7</v>
      </c>
      <c r="AL89" s="86">
        <v>10</v>
      </c>
      <c r="AM89" s="86">
        <v>5</v>
      </c>
      <c r="AN89" s="86">
        <v>15</v>
      </c>
      <c r="AO89" s="87">
        <v>14</v>
      </c>
    </row>
    <row r="90" spans="1:41" s="78" customFormat="1" ht="8.25" customHeight="1">
      <c r="A90" s="70" t="s">
        <v>100</v>
      </c>
      <c r="B90" s="71">
        <v>23</v>
      </c>
      <c r="C90" s="72">
        <v>2</v>
      </c>
      <c r="D90" s="72">
        <v>2</v>
      </c>
      <c r="E90" s="72"/>
      <c r="F90" s="72">
        <v>4</v>
      </c>
      <c r="G90" s="72">
        <v>4</v>
      </c>
      <c r="H90" s="72"/>
      <c r="I90" s="73"/>
      <c r="J90" s="73"/>
      <c r="K90" s="74"/>
      <c r="L90" s="75">
        <v>3</v>
      </c>
      <c r="M90" s="75">
        <v>3</v>
      </c>
      <c r="N90" s="75"/>
      <c r="O90" s="75"/>
      <c r="P90" s="77"/>
      <c r="Q90" s="77"/>
      <c r="R90" s="76"/>
      <c r="S90" s="76"/>
      <c r="T90" s="70" t="str">
        <f t="shared" si="3"/>
        <v>Hafnergewerbe</v>
      </c>
      <c r="U90" s="84"/>
      <c r="V90" s="84"/>
      <c r="W90" s="84"/>
      <c r="X90" s="84"/>
      <c r="Y90" s="85"/>
      <c r="Z90" s="85"/>
      <c r="AA90" s="85"/>
      <c r="AB90" s="85"/>
      <c r="AC90" s="85"/>
      <c r="AD90" s="85"/>
      <c r="AE90" s="94">
        <v>3</v>
      </c>
      <c r="AF90" s="94"/>
      <c r="AG90" s="93"/>
      <c r="AH90" s="93"/>
      <c r="AI90" s="86"/>
      <c r="AJ90" s="86"/>
      <c r="AK90" s="86">
        <v>1</v>
      </c>
      <c r="AL90" s="86">
        <v>2</v>
      </c>
      <c r="AM90" s="86">
        <v>2</v>
      </c>
      <c r="AN90" s="86">
        <v>2</v>
      </c>
      <c r="AO90" s="87"/>
    </row>
    <row r="91" spans="1:41" s="78" customFormat="1" ht="8.25" customHeight="1">
      <c r="A91" s="70" t="s">
        <v>148</v>
      </c>
      <c r="B91" s="71"/>
      <c r="C91" s="72">
        <v>33</v>
      </c>
      <c r="D91" s="72">
        <v>10</v>
      </c>
      <c r="E91" s="72">
        <v>11</v>
      </c>
      <c r="F91" s="72">
        <v>185</v>
      </c>
      <c r="G91" s="72">
        <v>97</v>
      </c>
      <c r="H91" s="72">
        <v>68</v>
      </c>
      <c r="I91" s="73">
        <v>12</v>
      </c>
      <c r="J91" s="73">
        <v>20</v>
      </c>
      <c r="K91" s="74">
        <v>12</v>
      </c>
      <c r="L91" s="75">
        <v>89.5</v>
      </c>
      <c r="M91" s="75">
        <v>45.6666666666667</v>
      </c>
      <c r="N91" s="75">
        <v>33.8333333333333</v>
      </c>
      <c r="O91" s="75">
        <v>10</v>
      </c>
      <c r="P91" s="77"/>
      <c r="Q91" s="77"/>
      <c r="R91" s="76"/>
      <c r="S91" s="76"/>
      <c r="T91" s="70" t="str">
        <f t="shared" si="3"/>
        <v>Personenbez. Dienstleistung</v>
      </c>
      <c r="U91" s="84">
        <v>3</v>
      </c>
      <c r="V91" s="84">
        <v>10</v>
      </c>
      <c r="W91" s="84">
        <v>3</v>
      </c>
      <c r="X91" s="84">
        <v>12</v>
      </c>
      <c r="Y91" s="85"/>
      <c r="Z91" s="85"/>
      <c r="AA91" s="85"/>
      <c r="AB91" s="85"/>
      <c r="AC91" s="85"/>
      <c r="AD91" s="85"/>
      <c r="AE91" s="94"/>
      <c r="AF91" s="94">
        <v>1</v>
      </c>
      <c r="AG91" s="93"/>
      <c r="AH91" s="93"/>
      <c r="AI91" s="86">
        <v>9</v>
      </c>
      <c r="AJ91" s="86">
        <v>83</v>
      </c>
      <c r="AK91" s="86"/>
      <c r="AL91" s="86"/>
      <c r="AM91" s="86"/>
      <c r="AN91" s="86"/>
      <c r="AO91" s="87">
        <v>5</v>
      </c>
    </row>
    <row r="92" spans="1:41" s="78" customFormat="1" ht="8.25" customHeight="1">
      <c r="A92" s="70" t="s">
        <v>92</v>
      </c>
      <c r="B92" s="71">
        <v>20</v>
      </c>
      <c r="C92" s="72"/>
      <c r="D92" s="72"/>
      <c r="E92" s="72"/>
      <c r="F92" s="72"/>
      <c r="G92" s="72"/>
      <c r="H92" s="72"/>
      <c r="I92" s="73"/>
      <c r="J92" s="73"/>
      <c r="K92" s="74"/>
      <c r="L92" s="75"/>
      <c r="M92" s="75"/>
      <c r="N92" s="75"/>
      <c r="O92" s="75"/>
      <c r="P92" s="77"/>
      <c r="Q92" s="77"/>
      <c r="R92" s="76"/>
      <c r="S92" s="76"/>
      <c r="T92" s="70" t="str">
        <f t="shared" si="3"/>
        <v>Erotik</v>
      </c>
      <c r="U92" s="84"/>
      <c r="V92" s="84"/>
      <c r="W92" s="84"/>
      <c r="X92" s="84"/>
      <c r="Y92" s="85"/>
      <c r="Z92" s="85"/>
      <c r="AA92" s="85"/>
      <c r="AB92" s="85"/>
      <c r="AC92" s="85"/>
      <c r="AD92" s="85"/>
      <c r="AE92" s="94"/>
      <c r="AF92" s="94"/>
      <c r="AG92" s="93"/>
      <c r="AH92" s="93"/>
      <c r="AI92" s="86"/>
      <c r="AJ92" s="86"/>
      <c r="AK92" s="86"/>
      <c r="AL92" s="86"/>
      <c r="AM92" s="86"/>
      <c r="AN92" s="86"/>
      <c r="AO92" s="87"/>
    </row>
    <row r="93" spans="1:41" s="78" customFormat="1" ht="8.25" customHeight="1">
      <c r="A93" s="70" t="s">
        <v>108</v>
      </c>
      <c r="B93" s="71">
        <v>199</v>
      </c>
      <c r="C93" s="72">
        <v>45</v>
      </c>
      <c r="D93" s="72">
        <v>42</v>
      </c>
      <c r="E93" s="72">
        <v>3</v>
      </c>
      <c r="F93" s="72">
        <v>116</v>
      </c>
      <c r="G93" s="72">
        <v>112</v>
      </c>
      <c r="H93" s="72">
        <v>4</v>
      </c>
      <c r="I93" s="73"/>
      <c r="J93" s="73"/>
      <c r="K93" s="74">
        <v>9</v>
      </c>
      <c r="L93" s="75">
        <v>68</v>
      </c>
      <c r="M93" s="75">
        <v>65.5</v>
      </c>
      <c r="N93" s="75">
        <v>2.5</v>
      </c>
      <c r="O93" s="75"/>
      <c r="P93" s="77"/>
      <c r="Q93" s="77"/>
      <c r="R93" s="76"/>
      <c r="S93" s="76"/>
      <c r="T93" s="70" t="str">
        <f t="shared" si="3"/>
        <v>Event- und Messebau</v>
      </c>
      <c r="U93" s="84">
        <v>2</v>
      </c>
      <c r="V93" s="84">
        <v>2</v>
      </c>
      <c r="W93" s="84">
        <v>3</v>
      </c>
      <c r="X93" s="84">
        <v>3</v>
      </c>
      <c r="Y93" s="85"/>
      <c r="Z93" s="85"/>
      <c r="AA93" s="85"/>
      <c r="AB93" s="85"/>
      <c r="AC93" s="85"/>
      <c r="AD93" s="85"/>
      <c r="AE93" s="94">
        <v>31</v>
      </c>
      <c r="AF93" s="94"/>
      <c r="AG93" s="93"/>
      <c r="AH93" s="93"/>
      <c r="AI93" s="86">
        <v>7</v>
      </c>
      <c r="AJ93" s="86">
        <v>26</v>
      </c>
      <c r="AK93" s="86">
        <v>6</v>
      </c>
      <c r="AL93" s="86">
        <v>18</v>
      </c>
      <c r="AM93" s="86">
        <v>3</v>
      </c>
      <c r="AN93" s="86">
        <v>11</v>
      </c>
      <c r="AO93" s="87">
        <v>18</v>
      </c>
    </row>
    <row r="94" spans="1:41" s="78" customFormat="1" ht="8.25" customHeight="1">
      <c r="A94" s="70" t="s">
        <v>149</v>
      </c>
      <c r="B94" s="71">
        <v>1</v>
      </c>
      <c r="C94" s="72"/>
      <c r="D94" s="72"/>
      <c r="E94" s="72"/>
      <c r="F94" s="72"/>
      <c r="G94" s="72"/>
      <c r="H94" s="72"/>
      <c r="I94" s="73"/>
      <c r="J94" s="73"/>
      <c r="K94" s="74"/>
      <c r="L94" s="75"/>
      <c r="M94" s="75"/>
      <c r="N94" s="75"/>
      <c r="O94" s="75"/>
      <c r="P94" s="77"/>
      <c r="Q94" s="77"/>
      <c r="R94" s="76"/>
      <c r="S94" s="76"/>
      <c r="T94" s="70" t="str">
        <f t="shared" si="3"/>
        <v>Ladengastro</v>
      </c>
      <c r="U94" s="84"/>
      <c r="V94" s="84"/>
      <c r="W94" s="84"/>
      <c r="X94" s="84"/>
      <c r="Y94" s="85"/>
      <c r="Z94" s="85"/>
      <c r="AA94" s="85"/>
      <c r="AB94" s="85"/>
      <c r="AC94" s="85"/>
      <c r="AD94" s="85"/>
      <c r="AE94" s="94"/>
      <c r="AF94" s="94"/>
      <c r="AG94" s="93"/>
      <c r="AH94" s="93"/>
      <c r="AI94" s="86"/>
      <c r="AJ94" s="86"/>
      <c r="AK94" s="86"/>
      <c r="AL94" s="86"/>
      <c r="AM94" s="86"/>
      <c r="AN94" s="86"/>
      <c r="AO94" s="87"/>
    </row>
    <row r="95" spans="1:41" s="78" customFormat="1" ht="8.25" customHeight="1">
      <c r="A95" s="109" t="s">
        <v>150</v>
      </c>
      <c r="B95" s="71">
        <v>59</v>
      </c>
      <c r="C95" s="72">
        <v>2</v>
      </c>
      <c r="D95" s="72"/>
      <c r="E95" s="72"/>
      <c r="F95" s="72">
        <v>3</v>
      </c>
      <c r="G95" s="72"/>
      <c r="H95" s="72"/>
      <c r="I95" s="73">
        <v>2</v>
      </c>
      <c r="J95" s="73">
        <v>3</v>
      </c>
      <c r="K95" s="74"/>
      <c r="L95" s="75">
        <v>1.5</v>
      </c>
      <c r="M95" s="75"/>
      <c r="N95" s="75"/>
      <c r="O95" s="75">
        <v>1.5</v>
      </c>
      <c r="P95" s="77"/>
      <c r="Q95" s="77"/>
      <c r="R95" s="76"/>
      <c r="S95" s="76"/>
      <c r="T95" s="70" t="str">
        <f>A95</f>
        <v>Lebensmittel/Kosmetik</v>
      </c>
      <c r="U95" s="84"/>
      <c r="V95" s="84"/>
      <c r="W95" s="84"/>
      <c r="X95" s="84"/>
      <c r="Y95" s="85"/>
      <c r="Z95" s="85"/>
      <c r="AA95" s="85"/>
      <c r="AB95" s="85"/>
      <c r="AC95" s="85"/>
      <c r="AD95" s="85"/>
      <c r="AE95" s="94"/>
      <c r="AF95" s="94"/>
      <c r="AG95" s="93"/>
      <c r="AH95" s="93"/>
      <c r="AI95" s="86"/>
      <c r="AJ95" s="86"/>
      <c r="AK95" s="86"/>
      <c r="AL95" s="86"/>
      <c r="AM95" s="86"/>
      <c r="AN95" s="86"/>
      <c r="AO95" s="87"/>
    </row>
    <row r="96" spans="1:41" s="78" customFormat="1" ht="8.25" customHeight="1">
      <c r="A96" s="109" t="s">
        <v>151</v>
      </c>
      <c r="B96" s="71">
        <v>2</v>
      </c>
      <c r="C96" s="72"/>
      <c r="D96" s="72"/>
      <c r="E96" s="72"/>
      <c r="F96" s="72"/>
      <c r="G96" s="72"/>
      <c r="H96" s="72"/>
      <c r="I96" s="73"/>
      <c r="J96" s="73"/>
      <c r="K96" s="74"/>
      <c r="L96" s="75"/>
      <c r="M96" s="75"/>
      <c r="N96" s="75"/>
      <c r="O96" s="75"/>
      <c r="P96" s="77"/>
      <c r="Q96" s="77"/>
      <c r="R96" s="76"/>
      <c r="S96" s="76"/>
      <c r="T96" s="70" t="str">
        <f t="shared" si="3"/>
        <v>Betonwarenindustrie</v>
      </c>
      <c r="U96" s="84"/>
      <c r="V96" s="84"/>
      <c r="W96" s="84"/>
      <c r="X96" s="84"/>
      <c r="Y96" s="85"/>
      <c r="Z96" s="85"/>
      <c r="AA96" s="85"/>
      <c r="AB96" s="85"/>
      <c r="AC96" s="85"/>
      <c r="AD96" s="85"/>
      <c r="AE96" s="94"/>
      <c r="AF96" s="94"/>
      <c r="AG96" s="93"/>
      <c r="AH96" s="93"/>
      <c r="AI96" s="86"/>
      <c r="AJ96" s="86"/>
      <c r="AK96" s="86"/>
      <c r="AL96" s="86"/>
      <c r="AM96" s="86"/>
      <c r="AN96" s="86"/>
      <c r="AO96" s="87"/>
    </row>
    <row r="97" spans="1:41" s="78" customFormat="1" ht="8.25" customHeight="1">
      <c r="A97" s="109"/>
      <c r="B97" s="71"/>
      <c r="C97" s="72"/>
      <c r="D97" s="72"/>
      <c r="E97" s="72"/>
      <c r="F97" s="72"/>
      <c r="G97" s="72"/>
      <c r="H97" s="72"/>
      <c r="I97" s="73"/>
      <c r="J97" s="73"/>
      <c r="K97" s="74"/>
      <c r="L97" s="75"/>
      <c r="M97" s="75"/>
      <c r="N97" s="75"/>
      <c r="O97" s="75"/>
      <c r="P97" s="77"/>
      <c r="Q97" s="77"/>
      <c r="R97" s="76"/>
      <c r="S97" s="76"/>
      <c r="T97" s="70">
        <f t="shared" si="3"/>
        <v>0</v>
      </c>
      <c r="U97" s="84"/>
      <c r="V97" s="84"/>
      <c r="W97" s="84"/>
      <c r="X97" s="84"/>
      <c r="Y97" s="85"/>
      <c r="Z97" s="85"/>
      <c r="AA97" s="85"/>
      <c r="AB97" s="85"/>
      <c r="AC97" s="85"/>
      <c r="AD97" s="85"/>
      <c r="AE97" s="94"/>
      <c r="AF97" s="94"/>
      <c r="AG97" s="93"/>
      <c r="AH97" s="93"/>
      <c r="AI97" s="86"/>
      <c r="AJ97" s="86"/>
      <c r="AK97" s="86"/>
      <c r="AL97" s="86"/>
      <c r="AM97" s="86"/>
      <c r="AN97" s="86"/>
      <c r="AO97" s="87"/>
    </row>
    <row r="98" spans="1:41" s="78" customFormat="1" ht="8.25" customHeight="1">
      <c r="A98" s="70"/>
      <c r="B98" s="71"/>
      <c r="C98" s="72"/>
      <c r="D98" s="72"/>
      <c r="E98" s="72"/>
      <c r="F98" s="72"/>
      <c r="G98" s="72"/>
      <c r="H98" s="72"/>
      <c r="I98" s="73"/>
      <c r="J98" s="73"/>
      <c r="K98" s="74"/>
      <c r="L98" s="75"/>
      <c r="M98" s="75"/>
      <c r="N98" s="75"/>
      <c r="O98" s="75"/>
      <c r="P98" s="77"/>
      <c r="Q98" s="77"/>
      <c r="R98" s="76"/>
      <c r="S98" s="76"/>
      <c r="T98" s="70">
        <f t="shared" si="3"/>
        <v>0</v>
      </c>
      <c r="U98" s="84"/>
      <c r="V98" s="84"/>
      <c r="W98" s="84"/>
      <c r="X98" s="84"/>
      <c r="Y98" s="85"/>
      <c r="Z98" s="85"/>
      <c r="AA98" s="85"/>
      <c r="AB98" s="85"/>
      <c r="AC98" s="85"/>
      <c r="AD98" s="85"/>
      <c r="AE98" s="94"/>
      <c r="AF98" s="94"/>
      <c r="AG98" s="93"/>
      <c r="AH98" s="93"/>
      <c r="AI98" s="86"/>
      <c r="AJ98" s="86"/>
      <c r="AK98" s="86"/>
      <c r="AL98" s="86"/>
      <c r="AM98" s="86"/>
      <c r="AN98" s="86"/>
      <c r="AO98" s="87"/>
    </row>
    <row r="99" spans="1:34" s="78" customFormat="1" ht="5.25" customHeight="1">
      <c r="A99" s="103"/>
      <c r="B99" s="104"/>
      <c r="C99" s="104"/>
      <c r="D99" s="104"/>
      <c r="E99" s="104"/>
      <c r="F99" s="105"/>
      <c r="G99" s="105"/>
      <c r="H99" s="105"/>
      <c r="I99" s="106"/>
      <c r="J99" s="106"/>
      <c r="K99" s="107"/>
      <c r="L99" s="104"/>
      <c r="M99" s="104"/>
      <c r="N99" s="104"/>
      <c r="O99" s="104"/>
      <c r="P99" s="107"/>
      <c r="Q99" s="107"/>
      <c r="R99" s="107"/>
      <c r="S99" s="107"/>
      <c r="T99" s="103"/>
      <c r="U99" s="108"/>
      <c r="V99" s="108"/>
      <c r="W99" s="108"/>
      <c r="X99" s="108"/>
      <c r="Y99" s="108"/>
      <c r="Z99" s="108"/>
      <c r="AA99" s="108"/>
      <c r="AB99" s="108"/>
      <c r="AC99" s="108"/>
      <c r="AD99" s="108"/>
      <c r="AE99" s="108"/>
      <c r="AF99" s="108"/>
      <c r="AG99" s="108"/>
      <c r="AH99" s="108"/>
    </row>
    <row r="100" spans="1:41" s="61" customFormat="1" ht="12.75">
      <c r="A100" s="26" t="s">
        <v>14</v>
      </c>
      <c r="B100" s="18">
        <f aca="true" t="shared" si="4" ref="B100:O100">SUM(B54:B98)</f>
        <v>5175</v>
      </c>
      <c r="C100" s="34">
        <f t="shared" si="4"/>
        <v>877</v>
      </c>
      <c r="D100" s="34">
        <f t="shared" si="4"/>
        <v>337</v>
      </c>
      <c r="E100" s="34">
        <f t="shared" si="4"/>
        <v>361</v>
      </c>
      <c r="F100" s="34">
        <f t="shared" si="4"/>
        <v>2881</v>
      </c>
      <c r="G100" s="34">
        <f t="shared" si="4"/>
        <v>897</v>
      </c>
      <c r="H100" s="34">
        <f t="shared" si="4"/>
        <v>1738</v>
      </c>
      <c r="I100" s="22">
        <f t="shared" si="4"/>
        <v>179</v>
      </c>
      <c r="J100" s="22">
        <f t="shared" si="4"/>
        <v>246</v>
      </c>
      <c r="K100" s="21">
        <f t="shared" si="4"/>
        <v>247</v>
      </c>
      <c r="L100" s="63">
        <f t="shared" si="4"/>
        <v>1493.5</v>
      </c>
      <c r="M100" s="63">
        <f t="shared" si="4"/>
        <v>491.57575757575756</v>
      </c>
      <c r="N100" s="63">
        <f t="shared" si="4"/>
        <v>879.9242424242423</v>
      </c>
      <c r="O100" s="63">
        <f t="shared" si="4"/>
        <v>122</v>
      </c>
      <c r="P100" s="60"/>
      <c r="Q100" s="60"/>
      <c r="R100" s="19">
        <f>SUM(R54:R98)</f>
        <v>0</v>
      </c>
      <c r="S100" s="19">
        <f>SUM(S54:S98)</f>
        <v>0</v>
      </c>
      <c r="T100" s="26" t="s">
        <v>14</v>
      </c>
      <c r="U100" s="67">
        <f aca="true" t="shared" si="5" ref="U100:AO100">SUM(U54:U98)</f>
        <v>118</v>
      </c>
      <c r="V100" s="67">
        <f t="shared" si="5"/>
        <v>300</v>
      </c>
      <c r="W100" s="67">
        <f t="shared" si="5"/>
        <v>97</v>
      </c>
      <c r="X100" s="67">
        <f t="shared" si="5"/>
        <v>235</v>
      </c>
      <c r="Y100" s="68">
        <f t="shared" si="5"/>
        <v>20</v>
      </c>
      <c r="Z100" s="68">
        <f t="shared" si="5"/>
        <v>27</v>
      </c>
      <c r="AA100" s="68">
        <f t="shared" si="5"/>
        <v>11</v>
      </c>
      <c r="AB100" s="68">
        <f t="shared" si="5"/>
        <v>15</v>
      </c>
      <c r="AC100" s="68">
        <f t="shared" si="5"/>
        <v>18</v>
      </c>
      <c r="AD100" s="68">
        <f t="shared" si="5"/>
        <v>21</v>
      </c>
      <c r="AE100" s="89">
        <f t="shared" si="5"/>
        <v>127</v>
      </c>
      <c r="AF100" s="89">
        <f t="shared" si="5"/>
        <v>91</v>
      </c>
      <c r="AG100" s="90">
        <f t="shared" si="5"/>
        <v>0</v>
      </c>
      <c r="AH100" s="90">
        <f t="shared" si="5"/>
        <v>0</v>
      </c>
      <c r="AI100" s="69">
        <f t="shared" si="5"/>
        <v>118</v>
      </c>
      <c r="AJ100" s="69">
        <f t="shared" si="5"/>
        <v>343</v>
      </c>
      <c r="AK100" s="69">
        <f t="shared" si="5"/>
        <v>74</v>
      </c>
      <c r="AL100" s="69">
        <f t="shared" si="5"/>
        <v>169</v>
      </c>
      <c r="AM100" s="69">
        <f t="shared" si="5"/>
        <v>34</v>
      </c>
      <c r="AN100" s="69">
        <f t="shared" si="5"/>
        <v>69</v>
      </c>
      <c r="AO100" s="80">
        <f t="shared" si="5"/>
        <v>255</v>
      </c>
    </row>
    <row r="101" spans="1:40" ht="6" customHeight="1">
      <c r="A101" s="46"/>
      <c r="B101" s="47"/>
      <c r="C101" s="47"/>
      <c r="D101" s="48"/>
      <c r="E101" s="48"/>
      <c r="F101" s="48"/>
      <c r="G101" s="48"/>
      <c r="H101" s="48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6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</row>
    <row r="102" spans="1:41" s="61" customFormat="1" ht="12.75">
      <c r="A102" s="252" t="s">
        <v>5</v>
      </c>
      <c r="B102" s="166">
        <f aca="true" t="shared" si="6" ref="B102:S102">SUM(B100,B47)</f>
        <v>16117</v>
      </c>
      <c r="C102" s="166">
        <f t="shared" si="6"/>
        <v>877</v>
      </c>
      <c r="D102" s="166">
        <f t="shared" si="6"/>
        <v>1256</v>
      </c>
      <c r="E102" s="250">
        <f t="shared" si="6"/>
        <v>845</v>
      </c>
      <c r="F102" s="263">
        <f t="shared" si="6"/>
        <v>6396</v>
      </c>
      <c r="G102" s="263">
        <f t="shared" si="6"/>
        <v>2866</v>
      </c>
      <c r="H102" s="263">
        <f t="shared" si="6"/>
        <v>3129</v>
      </c>
      <c r="I102" s="264">
        <f t="shared" si="6"/>
        <v>278</v>
      </c>
      <c r="J102" s="264">
        <f t="shared" si="6"/>
        <v>401</v>
      </c>
      <c r="K102" s="265">
        <f t="shared" si="6"/>
        <v>915</v>
      </c>
      <c r="L102" s="166">
        <f t="shared" si="6"/>
        <v>3474.5</v>
      </c>
      <c r="M102" s="166">
        <f t="shared" si="6"/>
        <v>1691.3257575757575</v>
      </c>
      <c r="N102" s="166">
        <f t="shared" si="6"/>
        <v>1583.6742424242423</v>
      </c>
      <c r="O102" s="166">
        <f t="shared" si="6"/>
        <v>199.5</v>
      </c>
      <c r="P102" s="166">
        <f t="shared" si="6"/>
        <v>0</v>
      </c>
      <c r="Q102" s="166">
        <f t="shared" si="6"/>
        <v>0</v>
      </c>
      <c r="R102" s="166">
        <f t="shared" si="6"/>
        <v>0</v>
      </c>
      <c r="S102" s="166">
        <f t="shared" si="6"/>
        <v>0</v>
      </c>
      <c r="T102" s="252" t="s">
        <v>5</v>
      </c>
      <c r="U102" s="166">
        <f aca="true" t="shared" si="7" ref="U102:AO102">SUM(U100,U47)</f>
        <v>415</v>
      </c>
      <c r="V102" s="166">
        <f t="shared" si="7"/>
        <v>945</v>
      </c>
      <c r="W102" s="166">
        <f t="shared" si="7"/>
        <v>462</v>
      </c>
      <c r="X102" s="166">
        <f t="shared" si="7"/>
        <v>1143</v>
      </c>
      <c r="Y102" s="166">
        <f t="shared" si="7"/>
        <v>91</v>
      </c>
      <c r="Z102" s="166">
        <f t="shared" si="7"/>
        <v>132</v>
      </c>
      <c r="AA102" s="166">
        <f t="shared" si="7"/>
        <v>49</v>
      </c>
      <c r="AB102" s="166">
        <f t="shared" si="7"/>
        <v>74</v>
      </c>
      <c r="AC102" s="166">
        <f t="shared" si="7"/>
        <v>83</v>
      </c>
      <c r="AD102" s="166">
        <f t="shared" si="7"/>
        <v>120</v>
      </c>
      <c r="AE102" s="166">
        <f t="shared" si="7"/>
        <v>573</v>
      </c>
      <c r="AF102" s="166">
        <f t="shared" si="7"/>
        <v>149</v>
      </c>
      <c r="AG102" s="166">
        <f t="shared" si="7"/>
        <v>0</v>
      </c>
      <c r="AH102" s="166">
        <f t="shared" si="7"/>
        <v>0</v>
      </c>
      <c r="AI102" s="166">
        <f t="shared" si="7"/>
        <v>451</v>
      </c>
      <c r="AJ102" s="166">
        <f t="shared" si="7"/>
        <v>1103</v>
      </c>
      <c r="AK102" s="166">
        <f t="shared" si="7"/>
        <v>357</v>
      </c>
      <c r="AL102" s="166">
        <f t="shared" si="7"/>
        <v>833</v>
      </c>
      <c r="AM102" s="166">
        <f t="shared" si="7"/>
        <v>137</v>
      </c>
      <c r="AN102" s="166">
        <f t="shared" si="7"/>
        <v>238</v>
      </c>
      <c r="AO102" s="188">
        <f t="shared" si="7"/>
        <v>628</v>
      </c>
    </row>
    <row r="103" spans="1:41" s="61" customFormat="1" ht="12.75">
      <c r="A103" s="253"/>
      <c r="B103" s="167"/>
      <c r="C103" s="167"/>
      <c r="D103" s="167"/>
      <c r="E103" s="251"/>
      <c r="F103" s="263"/>
      <c r="G103" s="263"/>
      <c r="H103" s="263"/>
      <c r="I103" s="264"/>
      <c r="J103" s="264"/>
      <c r="K103" s="266"/>
      <c r="L103" s="167"/>
      <c r="M103" s="167"/>
      <c r="N103" s="167"/>
      <c r="O103" s="167"/>
      <c r="P103" s="167"/>
      <c r="Q103" s="167"/>
      <c r="R103" s="167"/>
      <c r="S103" s="167"/>
      <c r="T103" s="253"/>
      <c r="U103" s="167"/>
      <c r="V103" s="167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7"/>
      <c r="AK103" s="167"/>
      <c r="AL103" s="167"/>
      <c r="AM103" s="167"/>
      <c r="AN103" s="167"/>
      <c r="AO103" s="189"/>
    </row>
    <row r="104" spans="1:20" s="10" customFormat="1" ht="16.5" customHeight="1">
      <c r="A104" s="7"/>
      <c r="B104" s="8"/>
      <c r="C104" s="8"/>
      <c r="D104" s="8"/>
      <c r="E104" s="8"/>
      <c r="F104" s="9"/>
      <c r="G104" s="9"/>
      <c r="H104" s="9"/>
      <c r="I104" s="9"/>
      <c r="J104" s="9"/>
      <c r="K104" s="8"/>
      <c r="L104" s="8"/>
      <c r="M104" s="8"/>
      <c r="N104" s="8"/>
      <c r="O104" s="8"/>
      <c r="P104" s="8"/>
      <c r="Q104" s="8"/>
      <c r="R104" s="8"/>
      <c r="S104" s="8"/>
      <c r="T104" s="31"/>
    </row>
    <row r="105" spans="2:20" ht="15" customHeight="1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7" spans="16:17" ht="12.75">
      <c r="P107" s="13"/>
      <c r="Q107" s="14"/>
    </row>
    <row r="110" spans="2:20" ht="12.7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33"/>
    </row>
    <row r="111" spans="2:20" ht="12.7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33"/>
    </row>
    <row r="112" spans="1:20" ht="12.75">
      <c r="A112" s="6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33"/>
    </row>
    <row r="113" spans="2:20" ht="12.7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33"/>
    </row>
    <row r="114" spans="2:20" ht="12.7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33"/>
    </row>
    <row r="115" spans="1:20" ht="12.75">
      <c r="A115" s="6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33"/>
    </row>
    <row r="116" spans="2:20" ht="12.7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33"/>
    </row>
    <row r="117" spans="2:20" ht="12.7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33"/>
    </row>
    <row r="118" spans="2:20" ht="12.7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33"/>
    </row>
    <row r="119" spans="2:20" ht="12.7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33"/>
    </row>
    <row r="120" spans="2:20" ht="12.7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33"/>
    </row>
    <row r="121" spans="2:20" ht="12.7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33"/>
    </row>
    <row r="122" spans="2:20" ht="12.7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33"/>
    </row>
    <row r="123" spans="2:20" ht="12.7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33"/>
    </row>
    <row r="124" spans="2:20" ht="12.7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33"/>
    </row>
    <row r="125" spans="2:20" ht="12.7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33"/>
    </row>
    <row r="126" spans="2:20" ht="12.7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33"/>
    </row>
    <row r="127" spans="2:20" ht="12.7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33"/>
    </row>
    <row r="128" spans="2:20" ht="12.7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33"/>
    </row>
    <row r="129" spans="2:20" ht="12.7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33"/>
    </row>
    <row r="130" spans="2:20" ht="12.7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33"/>
    </row>
    <row r="131" spans="2:20" ht="12.7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33"/>
    </row>
    <row r="132" spans="2:20" ht="12.7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33"/>
    </row>
    <row r="133" spans="2:20" ht="12.7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33"/>
    </row>
    <row r="134" spans="2:20" ht="12.7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33"/>
    </row>
    <row r="135" spans="2:20" ht="12.7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33"/>
    </row>
    <row r="136" spans="2:20" ht="12.7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33"/>
    </row>
    <row r="137" spans="2:20" ht="12.7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33"/>
    </row>
    <row r="138" spans="2:20" ht="12.7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33"/>
    </row>
    <row r="139" spans="2:20" ht="12.7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33"/>
    </row>
    <row r="140" spans="2:20" ht="12.7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33"/>
    </row>
    <row r="141" spans="2:20" ht="12.7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33"/>
    </row>
    <row r="142" spans="2:20" ht="12.7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33"/>
    </row>
    <row r="143" spans="2:20" ht="12.7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33"/>
    </row>
    <row r="144" spans="2:20" ht="12.7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33"/>
    </row>
    <row r="145" spans="2:20" ht="12.7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33"/>
    </row>
    <row r="146" spans="2:20" ht="12.7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33"/>
    </row>
    <row r="147" spans="2:20" ht="12.7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33"/>
    </row>
    <row r="148" spans="2:20" ht="12.7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33"/>
    </row>
    <row r="149" spans="2:20" ht="12.7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33"/>
    </row>
    <row r="150" spans="2:20" ht="12.7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33"/>
    </row>
    <row r="151" spans="2:20" ht="12.7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33"/>
    </row>
    <row r="152" spans="2:20" ht="12.7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33"/>
    </row>
    <row r="153" spans="2:20" ht="12.7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33"/>
    </row>
    <row r="154" spans="2:20" ht="12.7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33"/>
    </row>
    <row r="155" spans="2:20" ht="12.7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33"/>
    </row>
    <row r="156" spans="2:20" ht="12.7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33"/>
    </row>
    <row r="157" spans="2:20" ht="12.7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33"/>
    </row>
    <row r="158" spans="2:20" ht="12.7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33"/>
    </row>
    <row r="159" spans="2:20" ht="12.7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33"/>
    </row>
    <row r="160" spans="2:20" ht="12.7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33"/>
    </row>
    <row r="161" spans="2:20" ht="12.7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33"/>
    </row>
    <row r="162" spans="2:20" ht="12.7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33"/>
    </row>
    <row r="163" spans="2:20" ht="12.7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33"/>
    </row>
    <row r="164" spans="2:20" ht="12.7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33"/>
    </row>
    <row r="165" spans="2:20" ht="12.7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33"/>
    </row>
    <row r="166" spans="2:20" ht="12.7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33"/>
    </row>
    <row r="167" spans="2:20" ht="12.7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33"/>
    </row>
    <row r="168" spans="2:20" ht="12.7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33"/>
    </row>
    <row r="169" spans="2:20" ht="12.7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33"/>
    </row>
    <row r="170" spans="2:20" ht="12.7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33"/>
    </row>
    <row r="171" spans="2:20" ht="12.7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33"/>
    </row>
    <row r="172" spans="2:20" ht="12.7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33"/>
    </row>
    <row r="173" spans="2:20" ht="12.7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33"/>
    </row>
    <row r="174" spans="2:20" ht="12.7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33"/>
    </row>
    <row r="175" spans="2:20" ht="12.7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33"/>
    </row>
    <row r="176" spans="2:20" ht="12.7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33"/>
    </row>
    <row r="177" spans="2:20" ht="12.7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33"/>
    </row>
    <row r="178" spans="2:20" ht="12.7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33"/>
    </row>
    <row r="179" spans="2:20" ht="12.7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33"/>
    </row>
    <row r="180" spans="2:20" ht="12.7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33"/>
    </row>
    <row r="181" spans="2:20" ht="12.7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33"/>
    </row>
  </sheetData>
  <sheetProtection/>
  <mergeCells count="99">
    <mergeCell ref="J102:J103"/>
    <mergeCell ref="Y102:Y103"/>
    <mergeCell ref="Z102:Z103"/>
    <mergeCell ref="U102:U103"/>
    <mergeCell ref="V102:V103"/>
    <mergeCell ref="AC102:AC103"/>
    <mergeCell ref="AB102:AB103"/>
    <mergeCell ref="X102:X103"/>
    <mergeCell ref="K102:K103"/>
    <mergeCell ref="P102:P103"/>
    <mergeCell ref="AI8:AN8"/>
    <mergeCell ref="AE49:AH49"/>
    <mergeCell ref="AI49:AN49"/>
    <mergeCell ref="AE50:AF51"/>
    <mergeCell ref="F102:F103"/>
    <mergeCell ref="G102:G103"/>
    <mergeCell ref="H102:H103"/>
    <mergeCell ref="I102:I103"/>
    <mergeCell ref="AE8:AH8"/>
    <mergeCell ref="AD102:AD103"/>
    <mergeCell ref="AE102:AE103"/>
    <mergeCell ref="T102:T103"/>
    <mergeCell ref="AA102:AA103"/>
    <mergeCell ref="S102:S103"/>
    <mergeCell ref="W102:W103"/>
    <mergeCell ref="AI9:AN9"/>
    <mergeCell ref="AI50:AN50"/>
    <mergeCell ref="AI51:AJ51"/>
    <mergeCell ref="AK51:AL51"/>
    <mergeCell ref="T45:Z45"/>
    <mergeCell ref="U50:V51"/>
    <mergeCell ref="W50:X51"/>
    <mergeCell ref="Y50:Z51"/>
    <mergeCell ref="AL102:AL103"/>
    <mergeCell ref="AI102:AI103"/>
    <mergeCell ref="AH102:AH103"/>
    <mergeCell ref="AJ102:AJ103"/>
    <mergeCell ref="AK102:AK103"/>
    <mergeCell ref="AF102:AF103"/>
    <mergeCell ref="AG102:AG103"/>
    <mergeCell ref="D102:D103"/>
    <mergeCell ref="E102:E103"/>
    <mergeCell ref="F50:H51"/>
    <mergeCell ref="A102:A103"/>
    <mergeCell ref="B102:B103"/>
    <mergeCell ref="C102:C103"/>
    <mergeCell ref="B50:B52"/>
    <mergeCell ref="L49:O51"/>
    <mergeCell ref="K49:K51"/>
    <mergeCell ref="P49:S49"/>
    <mergeCell ref="A45:D45"/>
    <mergeCell ref="C50:E51"/>
    <mergeCell ref="C49:J49"/>
    <mergeCell ref="I50:J51"/>
    <mergeCell ref="P50:Q51"/>
    <mergeCell ref="R50:R51"/>
    <mergeCell ref="S50:S51"/>
    <mergeCell ref="S9:S10"/>
    <mergeCell ref="C8:J8"/>
    <mergeCell ref="R9:R10"/>
    <mergeCell ref="B9:B11"/>
    <mergeCell ref="Y8:AD8"/>
    <mergeCell ref="P8:S8"/>
    <mergeCell ref="P9:Q10"/>
    <mergeCell ref="Y9:Z10"/>
    <mergeCell ref="AA9:AB10"/>
    <mergeCell ref="AC9:AD10"/>
    <mergeCell ref="I9:J10"/>
    <mergeCell ref="A6:D6"/>
    <mergeCell ref="L8:O10"/>
    <mergeCell ref="K8:K10"/>
    <mergeCell ref="C9:E10"/>
    <mergeCell ref="F9:H10"/>
    <mergeCell ref="AG9:AH10"/>
    <mergeCell ref="AO102:AO103"/>
    <mergeCell ref="AO8:AO11"/>
    <mergeCell ref="AO49:AO52"/>
    <mergeCell ref="Y49:AD49"/>
    <mergeCell ref="T6:Y6"/>
    <mergeCell ref="U8:X8"/>
    <mergeCell ref="AC50:AD51"/>
    <mergeCell ref="AM51:AN51"/>
    <mergeCell ref="AA50:AB51"/>
    <mergeCell ref="U49:X49"/>
    <mergeCell ref="U9:V10"/>
    <mergeCell ref="W9:X10"/>
    <mergeCell ref="AG50:AH51"/>
    <mergeCell ref="AM102:AM103"/>
    <mergeCell ref="AN102:AN103"/>
    <mergeCell ref="AE9:AF10"/>
    <mergeCell ref="AK10:AL10"/>
    <mergeCell ref="AM10:AN10"/>
    <mergeCell ref="AI10:AJ10"/>
    <mergeCell ref="R102:R103"/>
    <mergeCell ref="Q102:Q103"/>
    <mergeCell ref="L102:L103"/>
    <mergeCell ref="M102:M103"/>
    <mergeCell ref="N102:N103"/>
    <mergeCell ref="O102:O103"/>
  </mergeCells>
  <printOptions horizontalCentered="1"/>
  <pageMargins left="0.1968503937007874" right="0.1968503937007874" top="0.2362204724409449" bottom="0.31496062992125984" header="0.15748031496062992" footer="0.15748031496062992"/>
  <pageSetup horizontalDpi="600" verticalDpi="600" orientation="landscape" paperSize="9" r:id="rId1"/>
  <headerFooter alignWithMargins="0">
    <oddFooter>&amp;L&amp;8Seite &amp;P von &amp;N&amp;R&amp;8  &amp;D</oddFooter>
  </headerFooter>
  <rowBreaks count="1" manualBreakCount="1"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I66"/>
  <sheetViews>
    <sheetView tabSelected="1" view="pageBreakPreview" zoomScale="85" zoomScaleSheetLayoutView="85" workbookViewId="0" topLeftCell="A1">
      <selection activeCell="D2" sqref="D2"/>
    </sheetView>
  </sheetViews>
  <sheetFormatPr defaultColWidth="11.421875" defaultRowHeight="12.75"/>
  <cols>
    <col min="1" max="1" width="35.7109375" style="0" customWidth="1"/>
    <col min="2" max="2" width="13.57421875" style="0" customWidth="1"/>
    <col min="3" max="3" width="12.8515625" style="0" customWidth="1"/>
    <col min="4" max="4" width="12.421875" style="124" customWidth="1"/>
    <col min="5" max="6" width="6.7109375" style="124" customWidth="1"/>
    <col min="7" max="7" width="12.421875" style="125" customWidth="1"/>
    <col min="8" max="8" width="12.8515625" style="0" customWidth="1"/>
    <col min="9" max="9" width="12.421875" style="124" customWidth="1"/>
  </cols>
  <sheetData>
    <row r="2" ht="12.75">
      <c r="A2" t="s">
        <v>158</v>
      </c>
    </row>
    <row r="5" ht="12.75">
      <c r="A5" s="126" t="s">
        <v>56</v>
      </c>
    </row>
    <row r="6" ht="13.5" thickBot="1"/>
    <row r="7" spans="1:9" ht="30" customHeight="1" thickBot="1">
      <c r="A7" s="127" t="s">
        <v>57</v>
      </c>
      <c r="B7" s="127" t="s">
        <v>58</v>
      </c>
      <c r="C7" s="127" t="s">
        <v>59</v>
      </c>
      <c r="D7" s="128" t="s">
        <v>60</v>
      </c>
      <c r="E7" s="267" t="s">
        <v>104</v>
      </c>
      <c r="F7" s="268"/>
      <c r="G7" s="129"/>
      <c r="H7" s="127" t="s">
        <v>61</v>
      </c>
      <c r="I7" s="128" t="s">
        <v>62</v>
      </c>
    </row>
    <row r="8" spans="1:9" ht="13.5" customHeight="1">
      <c r="A8" s="140"/>
      <c r="B8" s="140"/>
      <c r="C8" s="140"/>
      <c r="D8" s="129"/>
      <c r="E8" s="141" t="s">
        <v>105</v>
      </c>
      <c r="F8" s="141" t="s">
        <v>106</v>
      </c>
      <c r="G8" s="129"/>
      <c r="H8" s="152"/>
      <c r="I8" s="153"/>
    </row>
    <row r="9" spans="1:9" ht="25.5">
      <c r="A9" s="147" t="s">
        <v>63</v>
      </c>
      <c r="B9" s="130">
        <v>230</v>
      </c>
      <c r="C9" s="130">
        <f>SUM(Tabelle1!L82+Tabelle1!L89+Tabelle1!L90+Tabelle1!L57+Tabelle1!L56+Tabelle1!L58+Tabelle1!L93+Tabelle1!L59)</f>
        <v>238</v>
      </c>
      <c r="D9" s="131">
        <f aca="true" t="shared" si="0" ref="D9:D17">SUM(((100/B9)*C9)/100)</f>
        <v>1.0347826086956522</v>
      </c>
      <c r="E9" s="142"/>
      <c r="F9" s="142">
        <f>SUM((Tabelle1!G82/2)+(Tabelle1!G89/2)+(Tabelle1!G90/2)+(Tabelle1!G57/2)+(Tabelle1!G58/2)+(Tabelle1!G56/2)+(Tabelle1!G93/2)+(Tabelle1!G59/2))</f>
        <v>140</v>
      </c>
      <c r="H9" s="149">
        <f>SUM(Tabelle1!O82+Tabelle1!O89+Tabelle1!O90+Tabelle1!O57+Tabelle1!O58+Tabelle1!O56+Tabelle1!O59+Tabelle1!O93)</f>
        <v>17</v>
      </c>
      <c r="I9" s="151">
        <f>SUM(((100/B15)*H9)/100)</f>
        <v>0.13076923076923078</v>
      </c>
    </row>
    <row r="10" spans="1:9" ht="12.75">
      <c r="A10" s="147" t="s">
        <v>152</v>
      </c>
      <c r="B10" s="130">
        <v>100</v>
      </c>
      <c r="C10" s="130">
        <f>SUM(Tabelle1!L56)</f>
        <v>78.5</v>
      </c>
      <c r="D10" s="131">
        <f>SUM(((100/B10)*C10)/100)</f>
        <v>0.785</v>
      </c>
      <c r="E10" s="142"/>
      <c r="F10" s="142"/>
      <c r="H10" s="149"/>
      <c r="I10" s="151"/>
    </row>
    <row r="11" spans="1:9" ht="12.75">
      <c r="A11" s="130" t="s">
        <v>64</v>
      </c>
      <c r="B11" s="130">
        <v>150</v>
      </c>
      <c r="C11" s="130">
        <f>SUM(Tabelle1!L62)</f>
        <v>132</v>
      </c>
      <c r="D11" s="131">
        <f>SUM(((100/B11)*C11)/100)</f>
        <v>0.88</v>
      </c>
      <c r="E11" s="143"/>
      <c r="F11" s="143">
        <f>SUM((Tabelle1!G62/2))</f>
        <v>1</v>
      </c>
      <c r="H11" s="149">
        <f>SUM(Tabelle1!O62)</f>
        <v>0.5</v>
      </c>
      <c r="I11" s="151">
        <f>SUM(((100/B15)*H11)/100)</f>
        <v>0.0038461538461538464</v>
      </c>
    </row>
    <row r="12" spans="1:9" ht="12.75">
      <c r="A12" s="130" t="s">
        <v>65</v>
      </c>
      <c r="B12" s="130">
        <v>300</v>
      </c>
      <c r="C12" s="130">
        <f>SUM(Tabelle1!L64+Tabelle1!L70+Tabelle1!L81+Tabelle1!L85+Tabelle1!L86+Tabelle1!L66+Tabelle1!L95)</f>
        <v>296.5</v>
      </c>
      <c r="D12" s="131">
        <f t="shared" si="0"/>
        <v>0.9883333333333333</v>
      </c>
      <c r="E12" s="143"/>
      <c r="F12" s="143">
        <f>SUM((Tabelle1!G67/2)+(Tabelle1!G64/2)+(Tabelle1!G70/2)+(Tabelle1!G81/2)+(Tabelle1!G65/2)+(Tabelle1!G85/2)+(Tabelle1!G86/2))</f>
        <v>218.5</v>
      </c>
      <c r="H12" s="149">
        <f>SUM(Tabelle1!O67+Tabelle1!O64+Tabelle1!O70+Tabelle1!O81+Tabelle1!O65+Tabelle1!O85+Tabelle1!O86)</f>
        <v>33</v>
      </c>
      <c r="I12" s="151">
        <f>SUM(((100/B15)*H12)/100)</f>
        <v>0.2538461538461539</v>
      </c>
    </row>
    <row r="13" spans="1:9" ht="12.75">
      <c r="A13" s="130" t="s">
        <v>66</v>
      </c>
      <c r="B13" s="130">
        <v>280</v>
      </c>
      <c r="C13" s="130">
        <f>SUM(Tabelle1!L87+Tabelle1!L88+Tabelle1!L80+Tabelle1!L69)</f>
        <v>288.5</v>
      </c>
      <c r="D13" s="131">
        <f t="shared" si="0"/>
        <v>1.030357142857143</v>
      </c>
      <c r="E13" s="143"/>
      <c r="F13" s="143">
        <f>SUM((Tabelle1!G87/2)+(Tabelle1!G88/2)+(Tabelle1!G79/2)+(Tabelle1!G80/2)+(Tabelle1!G69/2))</f>
        <v>1</v>
      </c>
      <c r="H13" s="149">
        <f>SUM(Tabelle1!O87+Tabelle1!O88+Tabelle1!O79+Tabelle1!O80+Tabelle1!O69)</f>
        <v>0.5</v>
      </c>
      <c r="I13" s="151">
        <f>SUM(((100/B15)*H13)/100)</f>
        <v>0.0038461538461538464</v>
      </c>
    </row>
    <row r="14" spans="1:9" ht="12.75">
      <c r="A14" s="130" t="s">
        <v>67</v>
      </c>
      <c r="B14" s="130">
        <v>340</v>
      </c>
      <c r="C14" s="130">
        <f>SUM(Tabelle1!L75+Tabelle1!L76+Tabelle1!L77+Tabelle1!L68+Tabelle1!L71+Tabelle1!L79+Tabelle1!L78+Tabelle1!L91+Tabelle1!L72+Tabelle1!L83+Tabelle1!L60+Tabelle1!L84+Tabelle1!L65+Tabelle1!L67)</f>
        <v>361.5</v>
      </c>
      <c r="D14" s="131">
        <f t="shared" si="0"/>
        <v>1.063235294117647</v>
      </c>
      <c r="E14" s="143"/>
      <c r="F14" s="143">
        <f>SUM((Tabelle1!G75/2)+(Tabelle1!G76/2)+(Tabelle1!G77/2)+(Tabelle1!G68/2)+(Tabelle1!G71/2)+(Tabelle1!G78/2)+(Tabelle1!G91/2)+(Tabelle1!G72/2)+(Tabelle1!G83/2)+(Tabelle1!G60/2))</f>
        <v>87.5</v>
      </c>
      <c r="H14" s="149">
        <f>SUM(Tabelle1!O75+Tabelle1!O76+Tabelle1!O77+Tabelle1!O68+Tabelle1!O71+Tabelle1!O78+Tabelle1!O91+Tabelle1!O72+Tabelle1!O83+Tabelle1!O60)</f>
        <v>59</v>
      </c>
      <c r="I14" s="151">
        <f>SUM(((100/B15)*H14)/100)</f>
        <v>0.45384615384615384</v>
      </c>
    </row>
    <row r="15" spans="1:9" ht="12.75">
      <c r="A15" s="149" t="s">
        <v>68</v>
      </c>
      <c r="B15" s="149">
        <v>130</v>
      </c>
      <c r="C15" s="150">
        <f>SUM((Tabelle1!J56+Tabelle1!J57+Tabelle1!J58+Tabelle1!J59+Tabelle1!J60+Tabelle1!J61+Tabelle1!J62+Tabelle1!J63+Tabelle1!J64+Tabelle1!J65+Tabelle1!J66+Tabelle1!J67+Tabelle1!J68+Tabelle1!J69+Tabelle1!J70+Tabelle1!J71+Tabelle1!J72+Tabelle1!J73+Tabelle1!J74+Tabelle1!J75+Tabelle1!J76+Tabelle1!J77+Tabelle1!J78+Tabelle1!J79+Tabelle1!J80+Tabelle1!J81+Tabelle1!J83+Tabelle1!J82+Tabelle1!J84+Tabelle1!J85+Tabelle1!J86+Tabelle1!J87+Tabelle1!J88+Tabelle1!J89+Tabelle1!J90+Tabelle1!J91+Tabelle1!J92+Tabelle1!J93+Tabelle1!J32+Tabelle1!J33+Tabelle1!J34)/2)</f>
        <v>133.5</v>
      </c>
      <c r="D15" s="151">
        <f t="shared" si="0"/>
        <v>1.0269230769230768</v>
      </c>
      <c r="E15" s="164"/>
      <c r="F15" s="164"/>
      <c r="G15" s="132"/>
      <c r="H15" s="154" t="s">
        <v>69</v>
      </c>
      <c r="I15" s="155" t="s">
        <v>69</v>
      </c>
    </row>
    <row r="16" spans="1:9" ht="12.75">
      <c r="A16" s="149" t="s">
        <v>153</v>
      </c>
      <c r="B16" s="149">
        <v>20</v>
      </c>
      <c r="C16" s="150">
        <f>SUM(Tabelle1!L77)</f>
        <v>21.5</v>
      </c>
      <c r="D16" s="151">
        <f>SUM(((100/B16)*C16)/100)</f>
        <v>1.075</v>
      </c>
      <c r="E16" s="163"/>
      <c r="F16" s="163"/>
      <c r="G16" s="132"/>
      <c r="H16" s="154"/>
      <c r="I16" s="155"/>
    </row>
    <row r="17" spans="1:9" s="126" customFormat="1" ht="12.75">
      <c r="A17" s="133" t="s">
        <v>70</v>
      </c>
      <c r="B17" s="133">
        <f>SUM(B9:B16)</f>
        <v>1550</v>
      </c>
      <c r="C17" s="133">
        <f>SUM(C9:C16)</f>
        <v>1550</v>
      </c>
      <c r="D17" s="134">
        <f t="shared" si="0"/>
        <v>1</v>
      </c>
      <c r="E17" s="165"/>
      <c r="F17" s="145" t="e">
        <f>SUM(F9+F11+F12+F13+F14+#REF!)</f>
        <v>#REF!</v>
      </c>
      <c r="G17" s="135"/>
      <c r="H17" s="156" t="e">
        <f>SUM(H9+H11+H12+H13+H14+#REF!)</f>
        <v>#REF!</v>
      </c>
      <c r="I17" s="157" t="e">
        <f>SUM(((100/B15)*H17)/100)</f>
        <v>#REF!</v>
      </c>
    </row>
    <row r="18" spans="5:9" ht="12.75">
      <c r="E18" s="146"/>
      <c r="F18" s="146"/>
      <c r="H18" s="158"/>
      <c r="I18" s="159"/>
    </row>
    <row r="19" spans="1:9" ht="12.75">
      <c r="A19" s="1"/>
      <c r="B19" s="1"/>
      <c r="C19" s="1"/>
      <c r="D19" s="137"/>
      <c r="E19" s="144"/>
      <c r="F19" s="144"/>
      <c r="H19" s="161"/>
      <c r="I19" s="162"/>
    </row>
    <row r="21" ht="12.75">
      <c r="A21" s="126" t="s">
        <v>71</v>
      </c>
    </row>
    <row r="22" ht="13.5" thickBot="1">
      <c r="A22" s="126"/>
    </row>
    <row r="23" spans="1:9" ht="30" customHeight="1" thickBot="1">
      <c r="A23" s="127" t="s">
        <v>57</v>
      </c>
      <c r="B23" s="127" t="s">
        <v>58</v>
      </c>
      <c r="C23" s="127" t="s">
        <v>59</v>
      </c>
      <c r="D23" s="128" t="s">
        <v>60</v>
      </c>
      <c r="E23" s="267" t="s">
        <v>72</v>
      </c>
      <c r="F23" s="269"/>
      <c r="G23" s="129"/>
      <c r="H23" s="127" t="s">
        <v>61</v>
      </c>
      <c r="I23" s="128" t="s">
        <v>62</v>
      </c>
    </row>
    <row r="24" spans="1:9" ht="7.5" customHeight="1">
      <c r="A24" s="140"/>
      <c r="B24" s="140"/>
      <c r="C24" s="140"/>
      <c r="D24" s="129"/>
      <c r="E24" s="141" t="s">
        <v>105</v>
      </c>
      <c r="F24" s="141" t="s">
        <v>106</v>
      </c>
      <c r="G24" s="129"/>
      <c r="H24" s="152"/>
      <c r="I24" s="153"/>
    </row>
    <row r="25" spans="1:9" ht="12.75">
      <c r="A25" s="148" t="s">
        <v>73</v>
      </c>
      <c r="B25" s="130">
        <v>120</v>
      </c>
      <c r="C25" s="130">
        <f>SUM(Tabelle1!C34)</f>
        <v>138</v>
      </c>
      <c r="D25" s="131">
        <f>SUM(((100/B25)*C25)/100)</f>
        <v>1.15</v>
      </c>
      <c r="E25" s="142"/>
      <c r="F25" s="142">
        <f>SUM(Tabelle1!D34)</f>
        <v>41</v>
      </c>
      <c r="H25" s="149">
        <f>SUM(Tabelle1!I34)</f>
        <v>9</v>
      </c>
      <c r="I25" s="151">
        <f>SUM(((100/B37)*H25)/100)</f>
        <v>0.10588235294117647</v>
      </c>
    </row>
    <row r="26" spans="1:9" ht="12.75">
      <c r="A26" s="136" t="s">
        <v>74</v>
      </c>
      <c r="B26" s="130">
        <v>70</v>
      </c>
      <c r="C26" s="130">
        <f>SUM(Tabelle1!C32)</f>
        <v>86</v>
      </c>
      <c r="D26" s="131">
        <f>SUM(((100/B26)*C26)/100)</f>
        <v>1.2285714285714286</v>
      </c>
      <c r="E26" s="143"/>
      <c r="F26" s="143">
        <f>SUM(Tabelle1!D32)</f>
        <v>20</v>
      </c>
      <c r="H26" s="149">
        <f>SUM(Tabelle1!I32)</f>
        <v>5</v>
      </c>
      <c r="I26" s="151">
        <f>SUM(((100/B37)*H26)/100)</f>
        <v>0.05882352941176471</v>
      </c>
    </row>
    <row r="27" spans="1:9" ht="12.75">
      <c r="A27" s="136" t="s">
        <v>75</v>
      </c>
      <c r="B27" s="130">
        <v>10</v>
      </c>
      <c r="C27" s="130">
        <f>SUM(Tabelle1!C33)</f>
        <v>25</v>
      </c>
      <c r="D27" s="131">
        <f>SUM(((100/B27)*C27)/100)</f>
        <v>2.5</v>
      </c>
      <c r="E27" s="143"/>
      <c r="F27" s="143">
        <f>SUM(Tabelle1!D33)</f>
        <v>12</v>
      </c>
      <c r="H27" s="149">
        <f>SUM(Tabelle1!I33)</f>
        <v>0</v>
      </c>
      <c r="I27" s="151">
        <f>SUM(((100/B37)*H27)/100)</f>
        <v>0</v>
      </c>
    </row>
    <row r="28" spans="1:9" ht="12.75">
      <c r="A28" s="136" t="s">
        <v>76</v>
      </c>
      <c r="B28" s="130">
        <v>80</v>
      </c>
      <c r="C28" s="130">
        <f>SUM(Tabelle1!C19)</f>
        <v>60</v>
      </c>
      <c r="D28" s="131">
        <f>SUM(((100/B28)*C28)/100)</f>
        <v>0.75</v>
      </c>
      <c r="E28" s="143">
        <v>80</v>
      </c>
      <c r="F28" s="143">
        <f>SUM(Tabelle1!D19)</f>
        <v>50</v>
      </c>
      <c r="H28" s="149">
        <f>SUM(Tabelle1!I19)</f>
        <v>1</v>
      </c>
      <c r="I28" s="151">
        <f>SUM(((100/B37)*H28)/100)</f>
        <v>0.011764705882352941</v>
      </c>
    </row>
    <row r="29" spans="1:9" ht="12.75">
      <c r="A29" s="1"/>
      <c r="B29" s="1"/>
      <c r="C29" s="1"/>
      <c r="D29" s="137"/>
      <c r="E29" s="144"/>
      <c r="F29" s="144"/>
      <c r="H29" s="161"/>
      <c r="I29" s="162"/>
    </row>
    <row r="30" spans="1:9" ht="12.75">
      <c r="A30" s="130" t="s">
        <v>77</v>
      </c>
      <c r="B30" s="130">
        <v>80</v>
      </c>
      <c r="C30" s="130">
        <f>SUM(Tabelle1!C15)</f>
        <v>79</v>
      </c>
      <c r="D30" s="131">
        <f>SUM(((100/B30)*C30)/100)</f>
        <v>0.9875</v>
      </c>
      <c r="E30" s="143"/>
      <c r="F30" s="143">
        <f>SUM(Tabelle1!D15)</f>
        <v>59</v>
      </c>
      <c r="G30" s="139"/>
      <c r="H30" s="149">
        <f>SUM(Tabelle1!I15)</f>
        <v>8</v>
      </c>
      <c r="I30" s="151">
        <f>SUM(((100/B37)*H30)/100)</f>
        <v>0.09411764705882353</v>
      </c>
    </row>
    <row r="31" spans="1:9" ht="12.75">
      <c r="A31" s="130" t="s">
        <v>78</v>
      </c>
      <c r="B31" s="130">
        <v>280</v>
      </c>
      <c r="C31" s="130">
        <f>SUM(Tabelle1!C17+Tabelle1!C21)</f>
        <v>262</v>
      </c>
      <c r="D31" s="131">
        <f aca="true" t="shared" si="1" ref="D31:D40">SUM(((100/B31)*C31)/100)</f>
        <v>0.9357142857142857</v>
      </c>
      <c r="E31" s="143"/>
      <c r="F31" s="143">
        <f>SUM(Tabelle1!D17+Tabelle1!D21)</f>
        <v>105</v>
      </c>
      <c r="H31" s="149">
        <f>SUM(Tabelle1!I17+Tabelle1!I21)</f>
        <v>23</v>
      </c>
      <c r="I31" s="151">
        <f>SUM(((100/B37)*H31)/100)</f>
        <v>0.27058823529411763</v>
      </c>
    </row>
    <row r="32" spans="1:9" ht="12.75">
      <c r="A32" s="130" t="s">
        <v>79</v>
      </c>
      <c r="B32" s="130">
        <v>100</v>
      </c>
      <c r="C32" s="130">
        <f>SUM(Tabelle1!C18)</f>
        <v>99</v>
      </c>
      <c r="D32" s="131">
        <f t="shared" si="1"/>
        <v>0.99</v>
      </c>
      <c r="E32" s="143">
        <v>80</v>
      </c>
      <c r="F32" s="143">
        <f>SUM(Tabelle1!D18)</f>
        <v>55</v>
      </c>
      <c r="H32" s="149">
        <f>SUM(Tabelle1!I18)</f>
        <v>18</v>
      </c>
      <c r="I32" s="151">
        <f>SUM(((100/B37)*H32)/100)</f>
        <v>0.21176470588235294</v>
      </c>
    </row>
    <row r="33" spans="1:9" ht="12.75">
      <c r="A33" s="130" t="s">
        <v>80</v>
      </c>
      <c r="B33" s="130">
        <v>45</v>
      </c>
      <c r="C33" s="130">
        <f>SUM(Tabelle1!C20)</f>
        <v>40</v>
      </c>
      <c r="D33" s="131">
        <f t="shared" si="1"/>
        <v>0.8888888888888888</v>
      </c>
      <c r="E33" s="143"/>
      <c r="F33" s="143">
        <f>SUM(Tabelle1!D20)</f>
        <v>10</v>
      </c>
      <c r="H33" s="149">
        <f>SUM(Tabelle1!I20)</f>
        <v>11</v>
      </c>
      <c r="I33" s="151">
        <f>SUM(((100/B37)*H33)/100)</f>
        <v>0.12941176470588237</v>
      </c>
    </row>
    <row r="34" spans="1:9" ht="12.75">
      <c r="A34" s="130" t="s">
        <v>81</v>
      </c>
      <c r="B34" s="130">
        <v>70</v>
      </c>
      <c r="C34" s="130">
        <f>SUM(Tabelle1!C24)</f>
        <v>69</v>
      </c>
      <c r="D34" s="131">
        <f t="shared" si="1"/>
        <v>0.9857142857142857</v>
      </c>
      <c r="E34" s="143"/>
      <c r="F34" s="143">
        <f>SUM(Tabelle1!D24)</f>
        <v>30</v>
      </c>
      <c r="H34" s="149">
        <f>SUM(Tabelle1!I24)</f>
        <v>7</v>
      </c>
      <c r="I34" s="151">
        <f>SUM(((100/B37)*H34)/100)</f>
        <v>0.0823529411764706</v>
      </c>
    </row>
    <row r="35" spans="1:9" ht="12.75">
      <c r="A35" s="130" t="s">
        <v>82</v>
      </c>
      <c r="B35" s="130">
        <v>340</v>
      </c>
      <c r="C35" s="130">
        <f>SUM(Tabelle1!C25)</f>
        <v>349</v>
      </c>
      <c r="D35" s="131">
        <f t="shared" si="1"/>
        <v>1.0264705882352942</v>
      </c>
      <c r="E35" s="143"/>
      <c r="F35" s="143">
        <f>SUM(Tabelle1!D25)</f>
        <v>319</v>
      </c>
      <c r="H35" s="149">
        <f>SUM(Tabelle1!I25)</f>
        <v>5</v>
      </c>
      <c r="I35" s="151">
        <f>SUM(((100/B37)*H35)/100)</f>
        <v>0.05882352941176471</v>
      </c>
    </row>
    <row r="36" spans="1:9" ht="12.75">
      <c r="A36" s="130" t="s">
        <v>83</v>
      </c>
      <c r="B36" s="130">
        <v>5</v>
      </c>
      <c r="C36" s="130">
        <f>SUM(Tabelle1!C27)</f>
        <v>5</v>
      </c>
      <c r="D36" s="131">
        <f t="shared" si="1"/>
        <v>1</v>
      </c>
      <c r="E36" s="143">
        <v>5</v>
      </c>
      <c r="F36" s="143">
        <f>SUM(Tabelle1!D27)</f>
        <v>5</v>
      </c>
      <c r="H36" s="149">
        <f>SUM(Tabelle1!I27)</f>
        <v>0</v>
      </c>
      <c r="I36" s="151">
        <f>SUM(((100/B37)*H36)/100)</f>
        <v>0</v>
      </c>
    </row>
    <row r="37" spans="1:9" ht="12.75">
      <c r="A37" s="149" t="s">
        <v>68</v>
      </c>
      <c r="B37" s="149">
        <v>85</v>
      </c>
      <c r="C37" s="160">
        <f>SUM(Tabelle1!I13+Tabelle1!I14+Tabelle1!I15+Tabelle1!I16+Tabelle1!I17+Tabelle1!I18+Tabelle1!I19+Tabelle1!I20+Tabelle1!I21+Tabelle1!I22+Tabelle1!I23+Tabelle1!I24+Tabelle1!I25+Tabelle1!I26+Tabelle1!I27+Tabelle1!I28+Tabelle1!I29+Tabelle1!I30+Tabelle1!I31)</f>
        <v>85</v>
      </c>
      <c r="D37" s="131">
        <f t="shared" si="1"/>
        <v>1</v>
      </c>
      <c r="E37" s="164"/>
      <c r="F37" s="164"/>
      <c r="G37" s="132"/>
      <c r="H37" s="154" t="s">
        <v>69</v>
      </c>
      <c r="I37" s="155" t="s">
        <v>69</v>
      </c>
    </row>
    <row r="38" spans="1:9" ht="12.75">
      <c r="A38" s="130" t="s">
        <v>84</v>
      </c>
      <c r="B38" s="130">
        <v>30</v>
      </c>
      <c r="C38" s="130">
        <f>SUM(Tabelle1!C31)</f>
        <v>26</v>
      </c>
      <c r="D38" s="131">
        <f t="shared" si="1"/>
        <v>0.8666666666666667</v>
      </c>
      <c r="E38" s="143"/>
      <c r="F38" s="143">
        <f>SUM(Tabelle1!C31)</f>
        <v>26</v>
      </c>
      <c r="H38" s="149">
        <f>SUM(Tabelle1!I31)</f>
        <v>5</v>
      </c>
      <c r="I38" s="151">
        <f>SUM(((100/B37)*H38)/100)</f>
        <v>0.05882352941176471</v>
      </c>
    </row>
    <row r="39" spans="1:9" ht="12.75">
      <c r="A39" s="130" t="s">
        <v>85</v>
      </c>
      <c r="B39" s="130">
        <v>150</v>
      </c>
      <c r="C39" s="130">
        <f>SUM(Tabelle1!C23+Tabelle1!C26+Tabelle1!C28)</f>
        <v>149</v>
      </c>
      <c r="D39" s="131">
        <f t="shared" si="1"/>
        <v>0.9933333333333333</v>
      </c>
      <c r="E39" s="143"/>
      <c r="F39" s="143">
        <f>SUM(Tabelle1!D23+Tabelle1!D26+Tabelle1!D28)</f>
        <v>126</v>
      </c>
      <c r="H39" s="149">
        <f>SUM(Tabelle1!I23+Tabelle1!I26+Tabelle1!I28)</f>
        <v>1</v>
      </c>
      <c r="I39" s="151">
        <f>SUM(((100/B37)*H39)/100)</f>
        <v>0.011764705882352941</v>
      </c>
    </row>
    <row r="40" spans="1:9" ht="12.75">
      <c r="A40" s="130" t="s">
        <v>86</v>
      </c>
      <c r="B40" s="130">
        <v>100</v>
      </c>
      <c r="C40" s="130">
        <f>SUM(Tabelle1!C30+Tabelle1!C13+Tabelle1!C14+Tabelle1!C16+Tabelle1!C29+Tabelle1!C22)</f>
        <v>115</v>
      </c>
      <c r="D40" s="131">
        <f t="shared" si="1"/>
        <v>1.15</v>
      </c>
      <c r="E40" s="143"/>
      <c r="F40" s="143">
        <f>SUM(Tabelle1!D30+Tabelle1!D13+Tabelle1!D14+Tabelle1!D16+Tabelle1!D29+Tabelle1!D22)</f>
        <v>80</v>
      </c>
      <c r="H40" s="149">
        <f>SUM(Tabelle1!I30+Tabelle1!I13+Tabelle1!I14+Tabelle1!I16+Tabelle1!I29+Tabelle1!I22)</f>
        <v>6</v>
      </c>
      <c r="I40" s="151">
        <f>SUM(((100/B37)*H40)/100)</f>
        <v>0.07058823529411765</v>
      </c>
    </row>
    <row r="41" spans="1:9" ht="12.75">
      <c r="A41" s="133" t="s">
        <v>70</v>
      </c>
      <c r="B41" s="133">
        <f>SUM(B25:B40)</f>
        <v>1565</v>
      </c>
      <c r="C41" s="133">
        <f>SUM(C25:C40)</f>
        <v>1587</v>
      </c>
      <c r="D41" s="134">
        <f>SUM(((100/B41)*C41)/100)</f>
        <v>1.0140575079872205</v>
      </c>
      <c r="E41" s="165"/>
      <c r="F41" s="145" t="e">
        <f>SUM(F25+F26+F27+F28+F30+F31+F32+F33+F34+F35+#REF!+F36+F38+F39+F40)</f>
        <v>#REF!</v>
      </c>
      <c r="G41" s="135"/>
      <c r="H41" s="156" t="e">
        <f>SUM(H25+H26+H27+H28+H30+H31+H32+H33+H34+H35+#REF!+H36+H38+H39+H40)</f>
        <v>#REF!</v>
      </c>
      <c r="I41" s="157" t="e">
        <f>SUM(((100/B37)*H41)/100)</f>
        <v>#REF!</v>
      </c>
    </row>
    <row r="44" ht="12.75">
      <c r="A44" s="126" t="s">
        <v>87</v>
      </c>
    </row>
    <row r="46" spans="1:2" ht="12.75">
      <c r="A46" s="126" t="s">
        <v>88</v>
      </c>
      <c r="B46" s="126" t="s">
        <v>89</v>
      </c>
    </row>
    <row r="48" spans="1:2" ht="12.75">
      <c r="A48" t="s">
        <v>90</v>
      </c>
      <c r="B48" t="s">
        <v>91</v>
      </c>
    </row>
    <row r="49" spans="1:2" ht="12.75">
      <c r="A49" t="s">
        <v>92</v>
      </c>
      <c r="B49" t="s">
        <v>154</v>
      </c>
    </row>
    <row r="50" spans="1:2" ht="12.75">
      <c r="A50" t="s">
        <v>94</v>
      </c>
      <c r="B50" t="s">
        <v>93</v>
      </c>
    </row>
    <row r="51" spans="1:2" ht="12.75">
      <c r="A51" s="138"/>
      <c r="B51" t="s">
        <v>95</v>
      </c>
    </row>
    <row r="52" spans="1:2" ht="12.75">
      <c r="A52" s="138"/>
      <c r="B52" t="s">
        <v>96</v>
      </c>
    </row>
    <row r="53" spans="1:2" ht="12.75">
      <c r="A53" s="138"/>
      <c r="B53" t="s">
        <v>97</v>
      </c>
    </row>
    <row r="57" ht="12.75">
      <c r="A57" s="126" t="s">
        <v>63</v>
      </c>
    </row>
    <row r="59" ht="12.75">
      <c r="A59" s="138" t="s">
        <v>98</v>
      </c>
    </row>
    <row r="60" ht="12.75">
      <c r="A60" s="138" t="s">
        <v>99</v>
      </c>
    </row>
    <row r="61" ht="12.75">
      <c r="A61" s="138" t="s">
        <v>107</v>
      </c>
    </row>
    <row r="62" ht="12.75">
      <c r="A62" s="138" t="s">
        <v>100</v>
      </c>
    </row>
    <row r="63" ht="12.75">
      <c r="A63" s="138" t="s">
        <v>101</v>
      </c>
    </row>
    <row r="64" ht="12.75">
      <c r="A64" s="138" t="s">
        <v>102</v>
      </c>
    </row>
    <row r="65" ht="12.75">
      <c r="A65" s="138" t="s">
        <v>103</v>
      </c>
    </row>
    <row r="66" ht="12.75">
      <c r="A66" s="138" t="s">
        <v>108</v>
      </c>
    </row>
  </sheetData>
  <sheetProtection/>
  <mergeCells count="2">
    <mergeCell ref="E7:F7"/>
    <mergeCell ref="E23:F23"/>
  </mergeCells>
  <printOptions/>
  <pageMargins left="0.7" right="0.7" top="0.787401575" bottom="0.787401575" header="0.3" footer="0.3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Volkswirtschaftsdirektion Kanton Zürich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stefan.hirt</cp:lastModifiedBy>
  <cp:lastPrinted>2014-12-16T12:22:31Z</cp:lastPrinted>
  <dcterms:created xsi:type="dcterms:W3CDTF">2005-11-03T07:44:29Z</dcterms:created>
  <dcterms:modified xsi:type="dcterms:W3CDTF">2014-12-16T12:23:14Z</dcterms:modified>
  <cp:category/>
  <cp:version/>
  <cp:contentType/>
  <cp:contentStatus/>
</cp:coreProperties>
</file>